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xr:revisionPtr revIDLastSave="0" documentId="13_ncr:1_{23518AB9-CC2E-4B9D-B747-44C504352665}" xr6:coauthVersionLast="45" xr6:coauthVersionMax="45" xr10:uidLastSave="{00000000-0000-0000-0000-000000000000}"/>
  <bookViews>
    <workbookView xWindow="-120" yWindow="-120" windowWidth="29040" windowHeight="15840" xr2:uid="{00000000-000D-0000-FFFF-FFFF00000000}"/>
  </bookViews>
  <sheets>
    <sheet name="Total" sheetId="28" r:id="rId1"/>
    <sheet name="AT" sheetId="2" r:id="rId2"/>
    <sheet name="BE" sheetId="3" r:id="rId3"/>
    <sheet name="BG" sheetId="4" r:id="rId4"/>
    <sheet name="CH" sheetId="5" r:id="rId5"/>
    <sheet name="DE" sheetId="22" r:id="rId6"/>
    <sheet name="EE" sheetId="24" r:id="rId7"/>
    <sheet name="ES (INVERCO)" sheetId="14" r:id="rId8"/>
    <sheet name="ES (CNEPS)" sheetId="27" r:id="rId9"/>
    <sheet name="FI" sheetId="6" r:id="rId10"/>
    <sheet name="FR" sheetId="17" r:id="rId11"/>
    <sheet name="HR" sheetId="7" r:id="rId12"/>
    <sheet name="HU" sheetId="8" r:id="rId13"/>
    <sheet name="IE" sheetId="18" r:id="rId14"/>
    <sheet name="IS" sheetId="9" r:id="rId15"/>
    <sheet name="IT" sheetId="10" r:id="rId16"/>
    <sheet name="LU" sheetId="19" r:id="rId17"/>
    <sheet name="NL" sheetId="11" r:id="rId18"/>
    <sheet name="NO" sheetId="20" r:id="rId19"/>
    <sheet name="PT" sheetId="12" r:id="rId20"/>
    <sheet name="RO" sheetId="13" r:id="rId21"/>
    <sheet name="SE (SPFA)" sheetId="26" r:id="rId22"/>
    <sheet name="SE (TPF)" sheetId="25" r:id="rId23"/>
    <sheet name="UK" sheetId="23" r:id="rId24"/>
  </sheets>
  <externalReferences>
    <externalReference r:id="rId25"/>
  </externalReferences>
  <definedNames>
    <definedName name="_xlnm.Print_Area" localSheetId="1">AT!$A$3:$A$18</definedName>
    <definedName name="_xlnm.Print_Area" localSheetId="2">BE!$A$3:$A$18</definedName>
    <definedName name="_xlnm.Print_Area" localSheetId="3">BG!$A$1:$C$40</definedName>
    <definedName name="_xlnm.Print_Area" localSheetId="4">CH!$A$3:$A$18</definedName>
    <definedName name="_xlnm.Print_Area" localSheetId="6">EE!$A$3:$A$18</definedName>
    <definedName name="_xlnm.Print_Area" localSheetId="7">'ES (INVERCO)'!$A$3:$A$18</definedName>
    <definedName name="_xlnm.Print_Area" localSheetId="9">FI!$A$3:$A$18</definedName>
    <definedName name="_xlnm.Print_Area" localSheetId="10">FR!$A$3:$A$18</definedName>
    <definedName name="_xlnm.Print_Area" localSheetId="11">HR!$A$3:$A$18</definedName>
    <definedName name="_xlnm.Print_Area" localSheetId="12">HU!$A$3:$A$18</definedName>
    <definedName name="_xlnm.Print_Area" localSheetId="13">IE!$A$3:$A$18</definedName>
    <definedName name="_xlnm.Print_Area" localSheetId="14">IS!$A$1:$C$36</definedName>
    <definedName name="_xlnm.Print_Area" localSheetId="15">IT!$A$3:$A$18</definedName>
    <definedName name="_xlnm.Print_Area" localSheetId="16">LU!$A$3:$A$18</definedName>
    <definedName name="_xlnm.Print_Area" localSheetId="17">NL!$A$3:$A$18</definedName>
    <definedName name="_xlnm.Print_Area" localSheetId="18">NO!$A$2:$C$30</definedName>
    <definedName name="_xlnm.Print_Area" localSheetId="19">PT!$A$3:$A$18</definedName>
    <definedName name="_xlnm.Print_Area" localSheetId="20">RO!$A$3:$A$18</definedName>
    <definedName name="_xlnm.Print_Area" localSheetId="0">Total!$A$1:$Y$44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7" i="28" l="1"/>
  <c r="X5" i="28"/>
  <c r="L5" i="28" l="1"/>
  <c r="B4" i="7"/>
  <c r="M5" i="28"/>
  <c r="B29" i="8"/>
  <c r="B4" i="8"/>
  <c r="F40" i="28" l="1"/>
  <c r="C40" i="28" l="1"/>
  <c r="D40" i="28"/>
  <c r="E40" i="28"/>
  <c r="G40" i="28"/>
  <c r="H40" i="28"/>
  <c r="I40" i="28"/>
  <c r="J40" i="28"/>
  <c r="K40" i="28"/>
  <c r="L40" i="28"/>
  <c r="N40" i="28"/>
  <c r="O40" i="28"/>
  <c r="P40" i="28"/>
  <c r="Q40" i="28"/>
  <c r="R40" i="28"/>
  <c r="S40" i="28"/>
  <c r="T40" i="28"/>
  <c r="U40" i="28"/>
  <c r="V40" i="28"/>
  <c r="W40" i="28"/>
  <c r="X40" i="28"/>
  <c r="B40" i="28"/>
  <c r="Y26" i="28"/>
  <c r="Y17" i="28"/>
  <c r="C4" i="8" l="1"/>
  <c r="E29" i="8"/>
  <c r="F29" i="8"/>
  <c r="G29" i="8"/>
  <c r="C18" i="28"/>
  <c r="Y18" i="28" s="1"/>
  <c r="Y5" i="28" l="1"/>
  <c r="M40" i="28"/>
  <c r="G4" i="3"/>
  <c r="Y19" i="28" l="1"/>
  <c r="Y23" i="28"/>
  <c r="Y27" i="28"/>
  <c r="Y30" i="28"/>
  <c r="Y31" i="28"/>
  <c r="Y22" i="28" l="1"/>
  <c r="Y40" i="28" s="1"/>
  <c r="D7" i="19"/>
  <c r="D6" i="19"/>
  <c r="E5" i="19"/>
  <c r="E7" i="19" s="1"/>
  <c r="D5" i="19"/>
  <c r="G10" i="13"/>
  <c r="E22" i="22" l="1"/>
  <c r="D22" i="22"/>
  <c r="E21" i="22"/>
  <c r="D21" i="22"/>
  <c r="C4" i="10" l="1"/>
  <c r="C5" i="10"/>
  <c r="C6" i="10"/>
  <c r="C7" i="10"/>
  <c r="C9" i="10"/>
  <c r="C10" i="10"/>
  <c r="C11" i="10"/>
  <c r="C12" i="10"/>
  <c r="C16" i="10"/>
  <c r="C18" i="10"/>
  <c r="C29" i="10"/>
  <c r="C30" i="10"/>
  <c r="C32" i="10"/>
  <c r="C33" i="10"/>
  <c r="C34" i="10"/>
  <c r="C35" i="10"/>
  <c r="C17"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X5" authorId="0" shapeId="0" xr:uid="{00000000-0006-0000-0000-000001000000}">
      <text>
        <r>
          <rPr>
            <b/>
            <sz val="9"/>
            <color indexed="81"/>
            <rFont val="Tahoma"/>
            <family val="2"/>
          </rPr>
          <t>Author:</t>
        </r>
        <r>
          <rPr>
            <sz val="9"/>
            <color indexed="81"/>
            <rFont val="Tahoma"/>
            <family val="2"/>
          </rPr>
          <t xml:space="preserve">
1000 billion British Pound (The British Pound to Euro exchange rate on 31 December 2016 was: 1 GBP = 1.1738
 EUR)</t>
        </r>
      </text>
    </comment>
    <comment ref="X6" authorId="0" shapeId="0" xr:uid="{00000000-0006-0000-0000-000002000000}">
      <text>
        <r>
          <rPr>
            <b/>
            <sz val="9"/>
            <color indexed="81"/>
            <rFont val="Tahoma"/>
            <family val="2"/>
          </rPr>
          <t>Author:</t>
        </r>
        <r>
          <rPr>
            <sz val="9"/>
            <color indexed="81"/>
            <rFont val="Tahoma"/>
            <family val="2"/>
          </rPr>
          <t xml:space="preserve">
The information is based on the PLSA Annual Survey which does not cover all the Members of the PLSA.</t>
        </r>
      </text>
    </comment>
    <comment ref="X7" authorId="0" shapeId="0" xr:uid="{00000000-0006-0000-0000-000003000000}">
      <text>
        <r>
          <rPr>
            <b/>
            <sz val="9"/>
            <color indexed="81"/>
            <rFont val="Tahoma"/>
            <family val="2"/>
          </rPr>
          <t>Author:</t>
        </r>
        <r>
          <rPr>
            <sz val="9"/>
            <color indexed="81"/>
            <rFont val="Tahoma"/>
            <family val="2"/>
          </rPr>
          <t xml:space="preserve">
The information is based on the PLSA Annual Survey which does not cover all the Members of the PLSA.</t>
        </r>
      </text>
    </comment>
    <comment ref="X10" authorId="0" shapeId="0" xr:uid="{00000000-0006-0000-0000-000004000000}">
      <text>
        <r>
          <rPr>
            <b/>
            <sz val="9"/>
            <color indexed="81"/>
            <rFont val="Tahoma"/>
            <family val="2"/>
          </rPr>
          <t>Author:</t>
        </r>
        <r>
          <rPr>
            <sz val="9"/>
            <color indexed="81"/>
            <rFont val="Tahoma"/>
            <family val="2"/>
          </rPr>
          <t xml:space="preserve">
The information is based on the PLSA Annual Survey which does not cover all the Members of the PLSA.</t>
        </r>
      </text>
    </comment>
    <comment ref="X11" authorId="0" shapeId="0" xr:uid="{00000000-0006-0000-0000-000005000000}">
      <text>
        <r>
          <rPr>
            <b/>
            <sz val="9"/>
            <color indexed="81"/>
            <rFont val="Tahoma"/>
            <family val="2"/>
          </rPr>
          <t>Author:</t>
        </r>
        <r>
          <rPr>
            <sz val="9"/>
            <color indexed="81"/>
            <rFont val="Tahoma"/>
            <family val="2"/>
          </rPr>
          <t xml:space="preserve">
The information is based on the PLSA Annual Survey which does not cover all the Members of the PLSA.</t>
        </r>
      </text>
    </comment>
    <comment ref="X12" authorId="0" shapeId="0" xr:uid="{00000000-0006-0000-0000-000006000000}">
      <text>
        <r>
          <rPr>
            <b/>
            <sz val="9"/>
            <color indexed="81"/>
            <rFont val="Tahoma"/>
            <family val="2"/>
          </rPr>
          <t>Author:</t>
        </r>
        <r>
          <rPr>
            <sz val="9"/>
            <color indexed="81"/>
            <rFont val="Tahoma"/>
            <family val="2"/>
          </rPr>
          <t xml:space="preserve">
The information is based on the PLSA Annual Survey which does not cover all the Members of the PLSA.</t>
        </r>
      </text>
    </comment>
    <comment ref="X13" authorId="0" shapeId="0" xr:uid="{00000000-0006-0000-0000-000007000000}">
      <text>
        <r>
          <rPr>
            <b/>
            <sz val="9"/>
            <color indexed="81"/>
            <rFont val="Tahoma"/>
            <family val="2"/>
          </rPr>
          <t>Author:</t>
        </r>
        <r>
          <rPr>
            <sz val="9"/>
            <color indexed="81"/>
            <rFont val="Tahoma"/>
            <family val="2"/>
          </rPr>
          <t xml:space="preserve">
The information is based on the PLSA Annual Survey which does not cover all the Members of the PLSA.</t>
        </r>
      </text>
    </comment>
    <comment ref="X14" authorId="0" shapeId="0" xr:uid="{00000000-0006-0000-0000-000008000000}">
      <text>
        <r>
          <rPr>
            <b/>
            <sz val="9"/>
            <color indexed="81"/>
            <rFont val="Tahoma"/>
            <family val="2"/>
          </rPr>
          <t>Author:</t>
        </r>
        <r>
          <rPr>
            <sz val="9"/>
            <color indexed="81"/>
            <rFont val="Tahoma"/>
            <family val="2"/>
          </rPr>
          <t xml:space="preserve">
The information is based on the PLSA Annual Survey which does not cover all the Members of the PLSA.</t>
        </r>
      </text>
    </comment>
    <comment ref="Y17" authorId="0" shapeId="0" xr:uid="{00000000-0006-0000-0000-000009000000}">
      <text>
        <r>
          <rPr>
            <b/>
            <sz val="9"/>
            <color indexed="81"/>
            <rFont val="Tahoma"/>
            <family val="2"/>
          </rPr>
          <t>Author:</t>
        </r>
        <r>
          <rPr>
            <sz val="9"/>
            <color indexed="81"/>
            <rFont val="Tahoma"/>
            <family val="2"/>
          </rPr>
          <t xml:space="preserve">
The number of Members and Beneficiaries might contain some double counting.</t>
        </r>
      </text>
    </comment>
    <comment ref="Y18" authorId="0" shapeId="0" xr:uid="{00000000-0006-0000-0000-00000A000000}">
      <text>
        <r>
          <rPr>
            <b/>
            <sz val="9"/>
            <color indexed="81"/>
            <rFont val="Tahoma"/>
            <family val="2"/>
          </rPr>
          <t>Author:</t>
        </r>
        <r>
          <rPr>
            <sz val="9"/>
            <color indexed="81"/>
            <rFont val="Tahoma"/>
            <family val="2"/>
          </rPr>
          <t xml:space="preserve">
The number of Members and Beneficiaries might contain some double counting.</t>
        </r>
      </text>
    </comment>
    <comment ref="H19" authorId="0" shapeId="0" xr:uid="{00000000-0006-0000-0000-00000B000000}">
      <text>
        <r>
          <rPr>
            <b/>
            <sz val="9"/>
            <color indexed="81"/>
            <rFont val="Tahoma"/>
            <family val="2"/>
          </rPr>
          <t>Author:</t>
        </r>
        <r>
          <rPr>
            <sz val="9"/>
            <color indexed="81"/>
            <rFont val="Tahoma"/>
            <family val="2"/>
          </rPr>
          <t xml:space="preserve">
Number of pensions plans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4" authorId="0" shapeId="0" xr:uid="{00000000-0006-0000-0500-000001000000}">
      <text>
        <r>
          <rPr>
            <b/>
            <sz val="9"/>
            <color indexed="81"/>
            <rFont val="Tahoma"/>
            <family val="2"/>
          </rPr>
          <t>Author:</t>
        </r>
        <r>
          <rPr>
            <sz val="9"/>
            <color indexed="81"/>
            <rFont val="Tahoma"/>
            <family val="2"/>
          </rPr>
          <t xml:space="preserve">
Pensionskassen 168.9bn
Pensionsfonds 37.4 bn</t>
        </r>
      </text>
    </comment>
    <comment ref="D4" authorId="0" shapeId="0" xr:uid="{00000000-0006-0000-0500-000002000000}">
      <text>
        <r>
          <rPr>
            <b/>
            <sz val="9"/>
            <color indexed="81"/>
            <rFont val="Tahoma"/>
            <family val="2"/>
          </rPr>
          <t>Author:</t>
        </r>
        <r>
          <rPr>
            <sz val="9"/>
            <color indexed="81"/>
            <rFont val="Tahoma"/>
            <family val="2"/>
          </rPr>
          <t xml:space="preserve">
Pensionskassen: 152,2
Pensionsfonds (pension investment funds): 32,6 </t>
        </r>
      </text>
    </comment>
    <comment ref="E4" authorId="0" shapeId="0" xr:uid="{00000000-0006-0000-0500-000003000000}">
      <text>
        <r>
          <rPr>
            <b/>
            <sz val="9"/>
            <color indexed="81"/>
            <rFont val="Tahoma"/>
            <family val="2"/>
          </rPr>
          <t>Author:</t>
        </r>
        <r>
          <rPr>
            <sz val="9"/>
            <color indexed="81"/>
            <rFont val="Tahoma"/>
            <family val="2"/>
          </rPr>
          <t xml:space="preserve">
- Pensionskassen: 143,3 bn Euro
- Pensionsfonds (pension investment funds): 30,7 bn Euro</t>
        </r>
      </text>
    </comment>
    <comment ref="C5" authorId="0" shapeId="0" xr:uid="{00000000-0006-0000-0500-000004000000}">
      <text>
        <r>
          <rPr>
            <b/>
            <sz val="9"/>
            <color indexed="81"/>
            <rFont val="Tahoma"/>
            <family val="2"/>
          </rPr>
          <t>Author:</t>
        </r>
        <r>
          <rPr>
            <sz val="9"/>
            <color indexed="81"/>
            <rFont val="Tahoma"/>
            <family val="2"/>
          </rPr>
          <t xml:space="preserve">
In Germany the pension promise can take four forms:
* traditional DB, 
* contribution oriented DB with an annual minimum return guarantee (beitragsorientierte Leistungszusage), 
* contribution oriented with minimum guarantee of sum of nominal contributions at retirement (Beitragszusage mit Mindestleistung),
* Social Partner DC (legislation came into force in January 2018)
Unfortunately we do not have separate figures for the different types of pension promise. However, the share of the Social Partner DC is very low, since the first plan under this model was introduced in October 2019. </t>
        </r>
      </text>
    </comment>
    <comment ref="A8" authorId="0" shapeId="0" xr:uid="{00000000-0006-0000-0500-000005000000}">
      <text>
        <r>
          <rPr>
            <b/>
            <sz val="9"/>
            <color indexed="81"/>
            <rFont val="Tahoma"/>
            <family val="2"/>
          </rPr>
          <t>Author:</t>
        </r>
        <r>
          <rPr>
            <sz val="9"/>
            <color indexed="81"/>
            <rFont val="Tahoma"/>
            <family val="2"/>
          </rPr>
          <t xml:space="preserve">
See BaFin Statistik: https://www.bafin.de/DE/PublikationenDaten/Statistiken/Erstversicherung/erstversicherung_node.html 
Pensionskassen, table 210
Pensionsfonds, table 710 and 711</t>
        </r>
      </text>
    </comment>
    <comment ref="C16" authorId="0" shapeId="0" xr:uid="{00000000-0006-0000-0500-000006000000}">
      <text>
        <r>
          <rPr>
            <b/>
            <sz val="9"/>
            <color indexed="81"/>
            <rFont val="Tahoma"/>
            <family val="2"/>
          </rPr>
          <t>Author:</t>
        </r>
        <r>
          <rPr>
            <sz val="9"/>
            <color indexed="81"/>
            <rFont val="Tahoma"/>
            <family val="2"/>
          </rPr>
          <t xml:space="preserve">
Active and deferred members: 
Pensionskasse: 7.9m
Pensionsfonds: 0,7m
BaFin Statistik: https://www.bafin.de/DE/PublikationenDaten/Statistiken/Erstversicherung/erstversicherung_node.html 
Pensionskassen, table 250
Pensionsfonds, table 750</t>
        </r>
      </text>
    </comment>
    <comment ref="D16" authorId="0" shapeId="0" xr:uid="{00000000-0006-0000-0500-000007000000}">
      <text>
        <r>
          <rPr>
            <b/>
            <sz val="9"/>
            <color indexed="81"/>
            <rFont val="Tahoma"/>
            <family val="2"/>
          </rPr>
          <t>Author:</t>
        </r>
        <r>
          <rPr>
            <sz val="9"/>
            <color indexed="81"/>
            <rFont val="Tahoma"/>
            <family val="2"/>
          </rPr>
          <t xml:space="preserve">
Active and deferred members: 
Pensionskasse: 7,3m
Pensionsfonds: 603.00
</t>
        </r>
      </text>
    </comment>
    <comment ref="E16" authorId="0" shapeId="0" xr:uid="{00000000-0006-0000-0500-000008000000}">
      <text>
        <r>
          <rPr>
            <b/>
            <sz val="9"/>
            <color indexed="81"/>
            <rFont val="Tahoma"/>
            <family val="2"/>
          </rPr>
          <t>Author:</t>
        </r>
        <r>
          <rPr>
            <sz val="9"/>
            <color indexed="81"/>
            <rFont val="Tahoma"/>
            <family val="2"/>
          </rPr>
          <t xml:space="preserve">
Active and deferred members: 
Pensionskasse: 7,3m
Pensionsfonds: 581,000
</t>
        </r>
      </text>
    </comment>
    <comment ref="C17" authorId="0" shapeId="0" xr:uid="{00000000-0006-0000-0500-000009000000}">
      <text>
        <r>
          <rPr>
            <b/>
            <sz val="9"/>
            <color indexed="81"/>
            <rFont val="Tahoma"/>
            <family val="2"/>
          </rPr>
          <t>Author:</t>
        </r>
        <r>
          <rPr>
            <sz val="9"/>
            <color indexed="81"/>
            <rFont val="Tahoma"/>
            <family val="2"/>
          </rPr>
          <t xml:space="preserve">
Number of those in receipt of benefits, including pensioners as well as dependants:
Pensionskassen: 1.3m
Pensionsfonds: 0.3m
BaFin Statistik: https://www.bafin.de/DE/PublikationenDaten/Statistiken/Erstversicherung/erstversicherung_node.html 
Pensionskassen, table 250
Pensionsfonds, table 750</t>
        </r>
      </text>
    </comment>
    <comment ref="D17" authorId="0" shapeId="0" xr:uid="{00000000-0006-0000-0500-00000A000000}">
      <text>
        <r>
          <rPr>
            <b/>
            <sz val="9"/>
            <color indexed="81"/>
            <rFont val="Tahoma"/>
            <family val="2"/>
          </rPr>
          <t>Author:</t>
        </r>
        <r>
          <rPr>
            <sz val="9"/>
            <color indexed="81"/>
            <rFont val="Tahoma"/>
            <family val="2"/>
          </rPr>
          <t xml:space="preserve">
Beneficiaries already in reciept of benefits: 
Pensionskasse: 1,2m
Pensionsfonds: 293.000
</t>
        </r>
      </text>
    </comment>
    <comment ref="E17" authorId="0" shapeId="0" xr:uid="{00000000-0006-0000-0500-00000B000000}">
      <text>
        <r>
          <rPr>
            <b/>
            <sz val="9"/>
            <color indexed="81"/>
            <rFont val="Tahoma"/>
            <family val="2"/>
          </rPr>
          <t>Author:</t>
        </r>
        <r>
          <rPr>
            <sz val="9"/>
            <color indexed="81"/>
            <rFont val="Tahoma"/>
            <family val="2"/>
          </rPr>
          <t xml:space="preserve">
Beneficiaries already in receipt of benefits: 
Pensionskasse: 1,2m
Pensionsfonds: 291.000</t>
        </r>
      </text>
    </comment>
    <comment ref="C18" authorId="0" shapeId="0" xr:uid="{00000000-0006-0000-0500-00000C000000}">
      <text>
        <r>
          <rPr>
            <b/>
            <sz val="9"/>
            <color indexed="81"/>
            <rFont val="Tahoma"/>
            <family val="2"/>
          </rPr>
          <t>Author:</t>
        </r>
        <r>
          <rPr>
            <sz val="9"/>
            <color indexed="81"/>
            <rFont val="Tahoma"/>
            <family val="2"/>
          </rPr>
          <t xml:space="preserve">
Pensionskassen: 134
Pensionsfonds: 31</t>
        </r>
      </text>
    </comment>
    <comment ref="D18" authorId="0" shapeId="0" xr:uid="{00000000-0006-0000-0500-00000D000000}">
      <text>
        <r>
          <rPr>
            <b/>
            <sz val="9"/>
            <color indexed="81"/>
            <rFont val="Tahoma"/>
            <family val="2"/>
          </rPr>
          <t>Author:</t>
        </r>
        <r>
          <rPr>
            <sz val="9"/>
            <color indexed="81"/>
            <rFont val="Tahoma"/>
            <family val="2"/>
          </rPr>
          <t xml:space="preserve">
Pensionskassen: 140
Pensionsfonds: 31</t>
        </r>
      </text>
    </comment>
    <comment ref="E18" authorId="0" shapeId="0" xr:uid="{00000000-0006-0000-0500-00000E000000}">
      <text>
        <r>
          <rPr>
            <b/>
            <sz val="9"/>
            <color indexed="81"/>
            <rFont val="Tahoma"/>
            <family val="2"/>
          </rPr>
          <t>Author:</t>
        </r>
        <r>
          <rPr>
            <sz val="9"/>
            <color indexed="81"/>
            <rFont val="Tahoma"/>
            <family val="2"/>
          </rPr>
          <t xml:space="preserve">
Pensionskasse: 142
Pensionsfonds: 31</t>
        </r>
      </text>
    </comment>
    <comment ref="C21" authorId="0" shapeId="0" xr:uid="{00000000-0006-0000-0500-00000F000000}">
      <text>
        <r>
          <rPr>
            <b/>
            <sz val="9"/>
            <color indexed="81"/>
            <rFont val="Tahoma"/>
            <family val="2"/>
          </rPr>
          <t>Author:</t>
        </r>
        <r>
          <rPr>
            <sz val="9"/>
            <color indexed="81"/>
            <rFont val="Tahoma"/>
            <family val="2"/>
          </rPr>
          <t xml:space="preserve">
Direktzusage: 303.1bn Euro (book-reserve schemes with partial external funding)
In addition we have Unterstützungskassen (support funds; 37.8bn Euro; not in the scope of the IORP Directive) which are more similar to book reserves than to pension funds. </t>
        </r>
      </text>
    </comment>
    <comment ref="D21" authorId="0" shapeId="0" xr:uid="{00000000-0006-0000-0500-000010000000}">
      <text>
        <r>
          <rPr>
            <b/>
            <sz val="9"/>
            <color indexed="81"/>
            <rFont val="Tahoma"/>
            <family val="2"/>
          </rPr>
          <t>Author:</t>
        </r>
        <r>
          <rPr>
            <sz val="9"/>
            <color indexed="81"/>
            <rFont val="Tahoma"/>
            <family val="2"/>
          </rPr>
          <t xml:space="preserve">
Direktzusage: 290,3bn Euro (book-reserve schemes with partial external funding)
Unterstützungskassen (support funds; 38,6 bn Euro; not in the scope of the IORP Directive) which are more similar to book reserves than to pension funds. </t>
        </r>
      </text>
    </comment>
    <comment ref="E21" authorId="0" shapeId="0" xr:uid="{00000000-0006-0000-0500-000011000000}">
      <text>
        <r>
          <rPr>
            <b/>
            <sz val="8"/>
            <color indexed="81"/>
            <rFont val="Tahoma"/>
            <family val="2"/>
          </rPr>
          <t>Author:</t>
        </r>
        <r>
          <rPr>
            <sz val="8"/>
            <color indexed="81"/>
            <rFont val="Tahoma"/>
            <family val="2"/>
          </rPr>
          <t xml:space="preserve">
- Direktzusage: 285,2 bn Euro (book-reserve schemes with partial external funding)
Unterstützungskassen (support funds; 37,8 bn Euro; not in the scope of the IORP Directive) which are more similarto book reserves than to pension funds. </t>
        </r>
      </text>
    </comment>
    <comment ref="C22" authorId="0" shapeId="0" xr:uid="{00000000-0006-0000-0500-000012000000}">
      <text>
        <r>
          <rPr>
            <b/>
            <sz val="9"/>
            <color indexed="81"/>
            <rFont val="Tahoma"/>
            <family val="2"/>
          </rPr>
          <t>Author:</t>
        </r>
        <r>
          <rPr>
            <sz val="9"/>
            <color indexed="81"/>
            <rFont val="Tahoma"/>
            <family val="2"/>
          </rPr>
          <t xml:space="preserve">
Active and deferred members as well as pensioners</t>
        </r>
      </text>
    </comment>
    <comment ref="D22" authorId="0" shapeId="0" xr:uid="{00000000-0006-0000-0500-000013000000}">
      <text>
        <r>
          <rPr>
            <b/>
            <sz val="8"/>
            <color indexed="81"/>
            <rFont val="Tahoma"/>
            <family val="2"/>
          </rPr>
          <t>Author:</t>
        </r>
        <r>
          <rPr>
            <sz val="8"/>
            <color indexed="81"/>
            <rFont val="Tahoma"/>
            <family val="2"/>
          </rPr>
          <t xml:space="preserve">
Active and deferred members, beneficiaries: 
7,876 m (Direktzusage)
2,175 m (Unterstützungskasse)</t>
        </r>
      </text>
    </comment>
    <comment ref="E22" authorId="0" shapeId="0" xr:uid="{00000000-0006-0000-0500-000014000000}">
      <text>
        <r>
          <rPr>
            <b/>
            <sz val="8"/>
            <color indexed="81"/>
            <rFont val="Tahoma"/>
            <family val="2"/>
          </rPr>
          <t>Author:</t>
        </r>
        <r>
          <rPr>
            <sz val="8"/>
            <color indexed="81"/>
            <rFont val="Tahoma"/>
            <family val="2"/>
          </rPr>
          <t xml:space="preserve">
Active and deferred members, beneficiaries: 
9,5 m (Direktzusage)
1,3 m (Unterstützungskasse)</t>
        </r>
      </text>
    </comment>
    <comment ref="C25" authorId="0" shapeId="0" xr:uid="{00000000-0006-0000-0500-000015000000}">
      <text>
        <r>
          <rPr>
            <b/>
            <sz val="9"/>
            <color indexed="81"/>
            <rFont val="Tahoma"/>
            <family val="2"/>
          </rPr>
          <t>Author:</t>
        </r>
        <r>
          <rPr>
            <sz val="9"/>
            <color indexed="81"/>
            <rFont val="Tahoma"/>
            <family val="2"/>
          </rPr>
          <t xml:space="preserve">
Direktversicherung (pension group insurance)</t>
        </r>
      </text>
    </comment>
    <comment ref="D25" authorId="0" shapeId="0" xr:uid="{00000000-0006-0000-0500-000016000000}">
      <text>
        <r>
          <rPr>
            <b/>
            <sz val="8"/>
            <color indexed="81"/>
            <rFont val="Tahoma"/>
            <family val="2"/>
          </rPr>
          <t>Author:</t>
        </r>
        <r>
          <rPr>
            <sz val="8"/>
            <color indexed="81"/>
            <rFont val="Tahoma"/>
            <family val="2"/>
          </rPr>
          <t xml:space="preserve">
Direktversicherung (pension group insurance)</t>
        </r>
      </text>
    </comment>
    <comment ref="E25" authorId="0" shapeId="0" xr:uid="{00000000-0006-0000-0500-000017000000}">
      <text>
        <r>
          <rPr>
            <b/>
            <sz val="8"/>
            <color indexed="81"/>
            <rFont val="Tahoma"/>
            <family val="2"/>
          </rPr>
          <t>Author:</t>
        </r>
        <r>
          <rPr>
            <sz val="8"/>
            <color indexed="81"/>
            <rFont val="Tahoma"/>
            <family val="2"/>
          </rPr>
          <t xml:space="preserve">
Direktversicherung (pension group insurance)</t>
        </r>
      </text>
    </comment>
    <comment ref="C26" authorId="0" shapeId="0" xr:uid="{00000000-0006-0000-0500-000018000000}">
      <text>
        <r>
          <rPr>
            <b/>
            <sz val="9"/>
            <color indexed="81"/>
            <rFont val="Tahoma"/>
            <family val="2"/>
          </rPr>
          <t>Author:</t>
        </r>
        <r>
          <rPr>
            <sz val="9"/>
            <color indexed="81"/>
            <rFont val="Tahoma"/>
            <family val="2"/>
          </rPr>
          <t xml:space="preserve">
Number of contracts
</t>
        </r>
      </text>
    </comment>
    <comment ref="D26" authorId="0" shapeId="0" xr:uid="{00000000-0006-0000-0500-000019000000}">
      <text>
        <r>
          <rPr>
            <b/>
            <sz val="9"/>
            <color indexed="81"/>
            <rFont val="Tahoma"/>
            <family val="2"/>
          </rPr>
          <t>Author:</t>
        </r>
        <r>
          <rPr>
            <sz val="9"/>
            <color indexed="81"/>
            <rFont val="Tahoma"/>
            <family val="2"/>
          </rPr>
          <t xml:space="preserve">
members and beneficiaries: 7,738</t>
        </r>
      </text>
    </comment>
    <comment ref="E26" authorId="0" shapeId="0" xr:uid="{00000000-0006-0000-0500-00001A000000}">
      <text>
        <r>
          <rPr>
            <b/>
            <sz val="8"/>
            <color indexed="81"/>
            <rFont val="Tahoma"/>
            <family val="2"/>
          </rPr>
          <t>Author:</t>
        </r>
        <r>
          <rPr>
            <sz val="8"/>
            <color indexed="81"/>
            <rFont val="Tahoma"/>
            <family val="2"/>
          </rPr>
          <t xml:space="preserve">
members and beneficiaries: 7,63 m</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5" authorId="0" shapeId="0" xr:uid="{00000000-0006-0000-0700-000001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 Info for 2017</t>
        </r>
      </text>
    </comment>
    <comment ref="B6" authorId="0" shapeId="0" xr:uid="{00000000-0006-0000-0700-000002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 Info for 2017</t>
        </r>
      </text>
    </comment>
    <comment ref="B7" authorId="0" shapeId="0" xr:uid="{00000000-0006-0000-0700-000003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 Info for 2017</t>
        </r>
      </text>
    </comment>
    <comment ref="B18" authorId="0" shapeId="0" xr:uid="{00000000-0006-0000-0700-000004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*Number of pension plans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4" authorId="0" shapeId="0" xr:uid="{00000000-0006-0000-1700-000001000000}">
      <text>
        <r>
          <rPr>
            <b/>
            <sz val="9"/>
            <color indexed="81"/>
            <rFont val="Tahoma"/>
            <family val="2"/>
          </rPr>
          <t>Author:</t>
        </r>
        <r>
          <rPr>
            <sz val="9"/>
            <color indexed="81"/>
            <rFont val="Tahoma"/>
            <family val="2"/>
          </rPr>
          <t xml:space="preserve">
1000 billion British Pound (The British Pound to Euro exchange rate on 31 December 2019 was: 1 GBP = 1.1765 EUR)</t>
        </r>
      </text>
    </comment>
    <comment ref="B5" authorId="0" shapeId="0" xr:uid="{00000000-0006-0000-1700-000002000000}">
      <text>
        <r>
          <rPr>
            <b/>
            <sz val="9"/>
            <color indexed="81"/>
            <rFont val="Tahoma"/>
            <family val="2"/>
          </rPr>
          <t>Author:</t>
        </r>
        <r>
          <rPr>
            <sz val="9"/>
            <color indexed="81"/>
            <rFont val="Tahoma"/>
            <family val="2"/>
          </rPr>
          <t xml:space="preserve">
The information is based on the PLSA Annual Survey which does not cover all the Members of the PLSA.</t>
        </r>
      </text>
    </comment>
    <comment ref="B6" authorId="0" shapeId="0" xr:uid="{00000000-0006-0000-1700-000003000000}">
      <text>
        <r>
          <rPr>
            <b/>
            <sz val="9"/>
            <color indexed="81"/>
            <rFont val="Tahoma"/>
            <family val="2"/>
          </rPr>
          <t>Author:</t>
        </r>
        <r>
          <rPr>
            <sz val="9"/>
            <color indexed="81"/>
            <rFont val="Tahoma"/>
            <family val="2"/>
          </rPr>
          <t xml:space="preserve">
The information is based on the PLSA Annual Survey which does not cover all the Members of the PLSA.</t>
        </r>
      </text>
    </comment>
    <comment ref="B9" authorId="0" shapeId="0" xr:uid="{00000000-0006-0000-1700-000004000000}">
      <text>
        <r>
          <rPr>
            <b/>
            <sz val="9"/>
            <color indexed="81"/>
            <rFont val="Tahoma"/>
            <family val="2"/>
          </rPr>
          <t>Author:</t>
        </r>
        <r>
          <rPr>
            <sz val="9"/>
            <color indexed="81"/>
            <rFont val="Tahoma"/>
            <family val="2"/>
          </rPr>
          <t xml:space="preserve">
The information is based on the PLSA Annual Survey which does not cover all the Members of the PLSA.</t>
        </r>
      </text>
    </comment>
    <comment ref="B10" authorId="0" shapeId="0" xr:uid="{00000000-0006-0000-1700-000005000000}">
      <text>
        <r>
          <rPr>
            <b/>
            <sz val="9"/>
            <color indexed="81"/>
            <rFont val="Tahoma"/>
            <family val="2"/>
          </rPr>
          <t>Author:</t>
        </r>
        <r>
          <rPr>
            <sz val="9"/>
            <color indexed="81"/>
            <rFont val="Tahoma"/>
            <family val="2"/>
          </rPr>
          <t xml:space="preserve">
The information is based on the PLSA Annual Survey which does not cover all the Members of the PLSA.</t>
        </r>
      </text>
    </comment>
    <comment ref="B11" authorId="0" shapeId="0" xr:uid="{00000000-0006-0000-1700-000006000000}">
      <text>
        <r>
          <rPr>
            <b/>
            <sz val="9"/>
            <color indexed="81"/>
            <rFont val="Tahoma"/>
            <family val="2"/>
          </rPr>
          <t>Author:</t>
        </r>
        <r>
          <rPr>
            <sz val="9"/>
            <color indexed="81"/>
            <rFont val="Tahoma"/>
            <family val="2"/>
          </rPr>
          <t xml:space="preserve">
The information is based on the PLSA Annual Survey which does not cover all the Members of the PLSA.</t>
        </r>
      </text>
    </comment>
    <comment ref="B12" authorId="0" shapeId="0" xr:uid="{00000000-0006-0000-1700-000007000000}">
      <text>
        <r>
          <rPr>
            <b/>
            <sz val="9"/>
            <color indexed="81"/>
            <rFont val="Tahoma"/>
            <family val="2"/>
          </rPr>
          <t>Author:</t>
        </r>
        <r>
          <rPr>
            <sz val="9"/>
            <color indexed="81"/>
            <rFont val="Tahoma"/>
            <family val="2"/>
          </rPr>
          <t xml:space="preserve">
The information is based on the PLSA Annual Survey which does not cover all the Members of the PLSA.</t>
        </r>
      </text>
    </comment>
    <comment ref="B13" authorId="0" shapeId="0" xr:uid="{00000000-0006-0000-1700-000008000000}">
      <text>
        <r>
          <rPr>
            <b/>
            <sz val="9"/>
            <color indexed="81"/>
            <rFont val="Tahoma"/>
            <family val="2"/>
          </rPr>
          <t>Author:</t>
        </r>
        <r>
          <rPr>
            <sz val="9"/>
            <color indexed="81"/>
            <rFont val="Tahoma"/>
            <family val="2"/>
          </rPr>
          <t xml:space="preserve">
The information is based on the PLSA Annual Survey which does not cover all the Members of the PLSA.</t>
        </r>
      </text>
    </comment>
  </commentList>
</comments>
</file>

<file path=xl/sharedStrings.xml><?xml version="1.0" encoding="utf-8"?>
<sst xmlns="http://schemas.openxmlformats.org/spreadsheetml/2006/main" count="935" uniqueCount="119">
  <si>
    <t>Alternatives (such as loans, infrastructure, hedge funds, other funds etc.) (%)</t>
  </si>
  <si>
    <t>Cash and deposits (%)</t>
  </si>
  <si>
    <t>Real estate (%)</t>
  </si>
  <si>
    <t>Debt, Fixed income, and Money Market assets (%)</t>
  </si>
  <si>
    <t>Equities (%)</t>
  </si>
  <si>
    <r>
      <t xml:space="preserve">Asset allocation </t>
    </r>
    <r>
      <rPr>
        <sz val="11"/>
        <color theme="1"/>
        <rFont val="Calibri"/>
        <family val="2"/>
        <scheme val="minor"/>
      </rPr>
      <t>(estimations, if possible)</t>
    </r>
  </si>
  <si>
    <t>Number of people covered</t>
  </si>
  <si>
    <t>Total assets (bn. EURO)</t>
  </si>
  <si>
    <t>Number of pension funds</t>
  </si>
  <si>
    <t>Number of Beneficiaries (=Number of pensioner members and deferred members)</t>
  </si>
  <si>
    <t>Number of Members</t>
  </si>
  <si>
    <t>Coverage</t>
  </si>
  <si>
    <t>Estimation of assets in the EEA and Switzerland (%)</t>
  </si>
  <si>
    <t>Asset allocation</t>
  </si>
  <si>
    <t>Share of Hybrid schemes (% of assets)</t>
  </si>
  <si>
    <t>Share of DC schemes (% of assets)</t>
  </si>
  <si>
    <t>Share of DB schemes (% of assets)</t>
  </si>
  <si>
    <t>Austria</t>
  </si>
  <si>
    <t>Belgium</t>
  </si>
  <si>
    <t>**  3rd pillar voluntary schemes include Voluntary Pension Funds (VPF) and Voluntary Pension Funds with occupational schemes (VPFOS)</t>
  </si>
  <si>
    <t>* 2nd pillar mandatory schemes include Universal Pension Funds (UPF) and Professional Pension Funds (PPF)</t>
  </si>
  <si>
    <t>Bulgaria</t>
  </si>
  <si>
    <t>Switzerland</t>
  </si>
  <si>
    <t>Finland</t>
  </si>
  <si>
    <t>Croatia</t>
  </si>
  <si>
    <t>Hungary</t>
  </si>
  <si>
    <t>N/A</t>
  </si>
  <si>
    <t>Iceland</t>
  </si>
  <si>
    <t>na</t>
  </si>
  <si>
    <t>Asset allocation*</t>
  </si>
  <si>
    <t>Portugal</t>
  </si>
  <si>
    <t>n.a.</t>
  </si>
  <si>
    <t>cca. 20000</t>
  </si>
  <si>
    <t>Romania</t>
  </si>
  <si>
    <t>Share of Hybrid schemes (% of assets)*</t>
  </si>
  <si>
    <t>Share of DC schemes (% of assets)*</t>
  </si>
  <si>
    <t>Share of DB schemes (% of assets)*</t>
  </si>
  <si>
    <t>80%-90%</t>
  </si>
  <si>
    <t>France</t>
  </si>
  <si>
    <t>n/k</t>
  </si>
  <si>
    <t>n/a</t>
  </si>
  <si>
    <t>750000 (est)</t>
  </si>
  <si>
    <t>Ireland</t>
  </si>
  <si>
    <t>Norway</t>
  </si>
  <si>
    <t>Germany</t>
  </si>
  <si>
    <t>ONLY PENSION FUNDS (Only private sector, and only the 2nd pillar)</t>
  </si>
  <si>
    <t>BOOK RESERVES</t>
  </si>
  <si>
    <t>GROUP INSURANCE</t>
  </si>
  <si>
    <t>THE 3RD PILLAR PERSONAL PENSIONS</t>
  </si>
  <si>
    <t>United Kingdom</t>
  </si>
  <si>
    <t>Not available (included in alternatives)</t>
  </si>
  <si>
    <t>Not availabe (included in alternatives)</t>
  </si>
  <si>
    <t>Estonia</t>
  </si>
  <si>
    <t>Sweden (Tjänstepensionsförbundet)</t>
  </si>
  <si>
    <t xml:space="preserve">Debt, Fixed income, and Money Market assets (%) </t>
  </si>
  <si>
    <t>Sweden (SPFA)</t>
  </si>
  <si>
    <t>ONLY PENSION FUNDS (Only the 2nd pillar)</t>
  </si>
  <si>
    <t>negligible</t>
  </si>
  <si>
    <t>Luxembourg</t>
  </si>
  <si>
    <t>Italy</t>
  </si>
  <si>
    <r>
      <t xml:space="preserve">Asset allocation </t>
    </r>
    <r>
      <rPr>
        <sz val="11"/>
        <color theme="1"/>
        <rFont val="Calibri"/>
        <family val="2"/>
        <scheme val="minor"/>
      </rPr>
      <t>(estimations, if possible)</t>
    </r>
  </si>
  <si>
    <t>ONLY PENSION FUNDS (Only the 2nd pillar)*</t>
  </si>
  <si>
    <t>THE 3RD PILLAR PERSONAL PENSIONS**</t>
  </si>
  <si>
    <t>Spain (CNEPS)</t>
  </si>
  <si>
    <t>Spain (INVERCO)</t>
  </si>
  <si>
    <r>
      <t xml:space="preserve">Asset allocation </t>
    </r>
    <r>
      <rPr>
        <sz val="11"/>
        <color theme="1"/>
        <rFont val="Calibri"/>
        <family val="2"/>
        <scheme val="minor"/>
      </rPr>
      <t>(estimations, if possible)</t>
    </r>
  </si>
  <si>
    <t>* ONLY PENSION FUNDS: Only the 2nd pillar.</t>
  </si>
  <si>
    <t>ONLY PENSION FUNDS*</t>
  </si>
  <si>
    <t>Total</t>
  </si>
  <si>
    <t>UK</t>
  </si>
  <si>
    <t>SE (SPFA)</t>
  </si>
  <si>
    <t>SE (TPF)</t>
  </si>
  <si>
    <t>RO</t>
  </si>
  <si>
    <t>PT</t>
  </si>
  <si>
    <t>NO</t>
  </si>
  <si>
    <t>NL</t>
  </si>
  <si>
    <t>LU</t>
  </si>
  <si>
    <t>IT</t>
  </si>
  <si>
    <t>IS</t>
  </si>
  <si>
    <t>IE</t>
  </si>
  <si>
    <t>HU</t>
  </si>
  <si>
    <t>HR</t>
  </si>
  <si>
    <t>FR</t>
  </si>
  <si>
    <t>FI</t>
  </si>
  <si>
    <t>ES (INVERCO)</t>
  </si>
  <si>
    <t>ES (CNEPS)</t>
  </si>
  <si>
    <t>EE</t>
  </si>
  <si>
    <t>DE</t>
  </si>
  <si>
    <t>CH</t>
  </si>
  <si>
    <t>BG</t>
  </si>
  <si>
    <t>BE</t>
  </si>
  <si>
    <t>AT</t>
  </si>
  <si>
    <t>31% (whereof 19% in equity funds)</t>
  </si>
  <si>
    <t>83% (whereof 67% in equity funds)</t>
  </si>
  <si>
    <t>-</t>
  </si>
  <si>
    <t>Number of pension plans</t>
  </si>
  <si>
    <t>ALL PENSION ARRANGEMENTS**</t>
  </si>
  <si>
    <t>** ALL PENSION ARRANGEMENTS: Both the 2nd pillar and the 3rd pillar, including pension funds/IORPs, group insurance, book reserves, personal pensions etc.</t>
  </si>
  <si>
    <t>Debt, Fixed income, and Money Market assets (%)*</t>
  </si>
  <si>
    <t>2023652</t>
  </si>
  <si>
    <t>97551</t>
  </si>
  <si>
    <t>EUR-Kurse 2018 gemäss https://www.ictax.admin.ch/extern/de.html#/ratelist/2018</t>
  </si>
  <si>
    <t>1 EUR = 1.126900 CHF</t>
  </si>
  <si>
    <t>At the end of 2018, 1 Euro was 321,8250 Hungarian Forints.</t>
  </si>
  <si>
    <t>*other assets 15% invested in ucits mutual funds, insurance contracts, other asset</t>
  </si>
  <si>
    <t>**It take into account both direct investments and real estate funds</t>
  </si>
  <si>
    <t>***Real figures. Other assets 15% invested in ucits mutual funds, other asset</t>
  </si>
  <si>
    <t>****Only real estate funds. Direct RE investments not allowed</t>
  </si>
  <si>
    <t>Real estate (%)**</t>
  </si>
  <si>
    <r>
      <t xml:space="preserve">Asset allocation </t>
    </r>
    <r>
      <rPr>
        <sz val="11"/>
        <color theme="1"/>
        <rFont val="Calibri"/>
        <family val="2"/>
        <scheme val="minor"/>
      </rPr>
      <t>(estimations, if possible)***</t>
    </r>
  </si>
  <si>
    <t>Real estate (%)****</t>
  </si>
  <si>
    <t>Equities (%) only in UCIs</t>
  </si>
  <si>
    <t>Fixed income included UCIs investing in fixed income (%)</t>
  </si>
  <si>
    <t>The Netherlands</t>
  </si>
  <si>
    <t>1999842</t>
  </si>
  <si>
    <t>106519</t>
  </si>
  <si>
    <t>PensionsEurope Pension Fund Statistics (Annex to the report of PensionsEurope Pension Funds Statistics and Trends (March 2020))</t>
  </si>
  <si>
    <t>The purpose of PensionsEurope’s statistics is explicitly to show what our Member Associations represent, not the whole landscape of workplace or supplementary pensions in certain Member States or in Europe.</t>
  </si>
  <si>
    <t>The data below mostly originates from 2018 (or before). See in more detail in country-specific sheets.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</si>
</sst>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 * #,##0.00_ ;_ * \-#,##0.00_ ;_ * &quot;-&quot;??_ ;_ @_ "/>
    <numFmt numFmtId="165" formatCode="_-* #,##0.00\ _€_-;\-* #,##0.00\ _€_-;_-* &quot;-&quot;??\ _€_-;_-@_-"/>
    <numFmt numFmtId="166" formatCode="0.000"/>
    <numFmt numFmtId="167" formatCode="0.0000"/>
    <numFmt numFmtId="168" formatCode="0.0%"/>
    <numFmt numFmtId="169" formatCode="0.0"/>
    <numFmt numFmtId="170" formatCode="_ * #,##0_ ;_ * \-#,##0_ ;_ * &quot;-&quot;??_ ;_ @_ "/>
    <numFmt numFmtId="171" formatCode="_-* #,##0_-;\-* #,##0_-;_-* &quot;-&quot;??_-;_-@_-"/>
    <numFmt numFmtId="172" formatCode="_-* #,##0.000_-;\-* #,##0.000_-;_-* &quot;-&quot;??_-;_-@_-"/>
    <numFmt numFmtId="173" formatCode="#,##0.000"/>
    <numFmt numFmtId="174" formatCode="0.00000"/>
    <numFmt numFmtId="175" formatCode="0.000000000000000%"/>
  </numFmts>
  <fonts count="24" x14ac:knownFonts="1">
    <font>
      <sz val="11"/>
      <color theme="1"/>
      <name val="Calibri"/>
      <family val="2"/>
      <scheme val="minor"/>
    </font>
    <font>
      <sz val="11"/>
      <color theme="1"/>
      <name val="Calibri"/>
      <family val="2"/>
      <scheme val="minor"/>
    </font>
    <font>
      <sz val="11"/>
      <color rgb="FF3F3F76"/>
      <name val="Calibri"/>
      <family val="2"/>
      <scheme val="minor"/>
    </font>
    <font>
      <b/>
      <sz val="11"/>
      <color theme="1"/>
      <name val="Calibri"/>
      <family val="2"/>
      <scheme val="minor"/>
    </font>
    <font>
      <b/>
      <sz val="22"/>
      <color theme="1"/>
      <name val="Calibri"/>
      <family val="2"/>
      <scheme val="minor"/>
    </font>
    <font>
      <b/>
      <i/>
      <sz val="11"/>
      <color theme="1"/>
      <name val="Calibri"/>
      <family val="2"/>
      <scheme val="minor"/>
    </font>
    <font>
      <sz val="11"/>
      <name val="Calibri"/>
      <family val="2"/>
      <scheme val="minor"/>
    </font>
    <font>
      <b/>
      <sz val="9"/>
      <color indexed="81"/>
      <name val="Tahoma"/>
      <family val="2"/>
    </font>
    <font>
      <sz val="9"/>
      <color indexed="81"/>
      <name val="Tahoma"/>
      <family val="2"/>
    </font>
    <font>
      <b/>
      <sz val="8"/>
      <color indexed="81"/>
      <name val="Tahoma"/>
      <family val="2"/>
    </font>
    <font>
      <sz val="8"/>
      <color indexed="81"/>
      <name val="Tahoma"/>
      <family val="2"/>
    </font>
    <font>
      <sz val="11"/>
      <color indexed="8"/>
      <name val="Calibri"/>
      <family val="2"/>
      <charset val="1"/>
    </font>
    <font>
      <b/>
      <sz val="22"/>
      <color indexed="8"/>
      <name val="Calibri"/>
      <family val="2"/>
      <charset val="1"/>
    </font>
    <font>
      <b/>
      <sz val="11"/>
      <color indexed="8"/>
      <name val="Calibri"/>
      <family val="2"/>
      <charset val="1"/>
    </font>
    <font>
      <sz val="11"/>
      <color indexed="62"/>
      <name val="Calibri"/>
      <family val="2"/>
      <charset val="1"/>
    </font>
    <font>
      <sz val="11"/>
      <color theme="1"/>
      <name val="Calibri"/>
      <family val="2"/>
      <charset val="1"/>
    </font>
    <font>
      <sz val="11"/>
      <color theme="1"/>
      <name val="Calibri"/>
      <family val="2"/>
    </font>
    <font>
      <sz val="10"/>
      <color theme="1"/>
      <name val="Calibri"/>
      <family val="2"/>
      <scheme val="minor"/>
    </font>
    <font>
      <b/>
      <sz val="28"/>
      <color theme="1"/>
      <name val="Calibri"/>
      <family val="2"/>
      <scheme val="minor"/>
    </font>
    <font>
      <sz val="11"/>
      <name val="Calibri"/>
      <family val="2"/>
      <charset val="238"/>
      <scheme val="minor"/>
    </font>
    <font>
      <sz val="11"/>
      <color theme="1"/>
      <name val="Calibri"/>
      <family val="2"/>
      <charset val="238"/>
      <scheme val="minor"/>
    </font>
    <font>
      <b/>
      <sz val="11"/>
      <name val="Calibri"/>
      <family val="2"/>
      <scheme val="minor"/>
    </font>
    <font>
      <u/>
      <sz val="11"/>
      <color theme="10"/>
      <name val="Calibri"/>
      <family val="2"/>
      <scheme val="minor"/>
    </font>
    <font>
      <b/>
      <sz val="18"/>
      <color theme="1"/>
      <name val="Calibri"/>
      <family val="2"/>
      <scheme val="minor"/>
    </font>
  </fonts>
  <fills count="5">
    <fill>
      <patternFill patternType="none"/>
    </fill>
    <fill>
      <patternFill patternType="gray125"/>
    </fill>
    <fill>
      <patternFill patternType="solid">
        <fgColor rgb="FFFFCC99"/>
      </patternFill>
    </fill>
    <fill>
      <patternFill patternType="solid">
        <fgColor indexed="47"/>
        <bgColor indexed="22"/>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8"/>
      </left>
      <right style="thin">
        <color indexed="8"/>
      </right>
      <top style="thin">
        <color indexed="8"/>
      </top>
      <bottom style="thin">
        <color indexed="8"/>
      </bottom>
      <diagonal/>
    </border>
    <border>
      <left style="thin">
        <color indexed="23"/>
      </left>
      <right style="thin">
        <color indexed="23"/>
      </right>
      <top style="thin">
        <color indexed="23"/>
      </top>
      <bottom style="thin">
        <color indexed="23"/>
      </bottom>
      <diagonal/>
    </border>
    <border>
      <left style="thin">
        <color rgb="FF7F7F7F"/>
      </left>
      <right style="thin">
        <color rgb="FF7F7F7F"/>
      </right>
      <top/>
      <bottom/>
      <diagonal/>
    </border>
    <border>
      <left style="thin">
        <color indexed="64"/>
      </left>
      <right style="thin">
        <color indexed="64"/>
      </right>
      <top style="thin">
        <color indexed="8"/>
      </top>
      <bottom style="thin">
        <color indexed="64"/>
      </bottom>
      <diagonal/>
    </border>
    <border>
      <left/>
      <right style="thin">
        <color indexed="64"/>
      </right>
      <top style="thin">
        <color indexed="64"/>
      </top>
      <bottom style="thin">
        <color indexed="64"/>
      </bottom>
      <diagonal/>
    </border>
    <border>
      <left/>
      <right style="thin">
        <color indexed="64"/>
      </right>
      <top style="thin">
        <color indexed="8"/>
      </top>
      <bottom style="thin">
        <color indexed="64"/>
      </bottom>
      <diagonal/>
    </border>
    <border>
      <left style="thin">
        <color indexed="64"/>
      </left>
      <right style="thin">
        <color indexed="64"/>
      </right>
      <top style="thin">
        <color indexed="64"/>
      </top>
      <bottom/>
      <diagonal/>
    </border>
  </borders>
  <cellStyleXfs count="8">
    <xf numFmtId="0" fontId="0" fillId="0" borderId="0"/>
    <xf numFmtId="9" fontId="1" fillId="0" borderId="0" applyFont="0" applyFill="0" applyBorder="0" applyAlignment="0" applyProtection="0"/>
    <xf numFmtId="0" fontId="2" fillId="2" borderId="1" applyNumberFormat="0" applyAlignment="0" applyProtection="0"/>
    <xf numFmtId="164" fontId="1" fillId="0" borderId="0" applyFont="0" applyFill="0" applyBorder="0" applyAlignment="0" applyProtection="0"/>
    <xf numFmtId="0" fontId="11" fillId="0" borderId="0"/>
    <xf numFmtId="0" fontId="14" fillId="3" borderId="5"/>
    <xf numFmtId="165" fontId="1" fillId="0" borderId="0" applyFont="0" applyFill="0" applyBorder="0" applyAlignment="0" applyProtection="0"/>
    <xf numFmtId="0" fontId="22" fillId="0" borderId="0" applyNumberFormat="0" applyFill="0" applyBorder="0" applyAlignment="0" applyProtection="0"/>
  </cellStyleXfs>
  <cellXfs count="229">
    <xf numFmtId="0" fontId="0" fillId="0" borderId="0" xfId="0"/>
    <xf numFmtId="0" fontId="0" fillId="0" borderId="0" xfId="0" applyFill="1"/>
    <xf numFmtId="0" fontId="0" fillId="0" borderId="0" xfId="0" applyFont="1" applyFill="1" applyBorder="1"/>
    <xf numFmtId="0" fontId="3" fillId="0" borderId="0" xfId="0" applyFont="1" applyFill="1" applyBorder="1"/>
    <xf numFmtId="0" fontId="0" fillId="0" borderId="0" xfId="0" applyFont="1" applyFill="1"/>
    <xf numFmtId="0" fontId="3" fillId="0" borderId="0" xfId="0" applyFont="1" applyFill="1"/>
    <xf numFmtId="0" fontId="0" fillId="0" borderId="0" xfId="0" applyAlignment="1">
      <alignment vertical="center"/>
    </xf>
    <xf numFmtId="0" fontId="3" fillId="0" borderId="2" xfId="0" applyFont="1" applyFill="1" applyBorder="1" applyAlignment="1">
      <alignment horizontal="center"/>
    </xf>
    <xf numFmtId="0" fontId="4" fillId="0" borderId="0" xfId="0" applyFont="1" applyFill="1"/>
    <xf numFmtId="0" fontId="5" fillId="0" borderId="0" xfId="0" applyFont="1"/>
    <xf numFmtId="0" fontId="0" fillId="0" borderId="3" xfId="0" applyFont="1" applyFill="1" applyBorder="1"/>
    <xf numFmtId="0" fontId="3" fillId="0" borderId="3" xfId="0" applyFont="1" applyFill="1" applyBorder="1"/>
    <xf numFmtId="3" fontId="0" fillId="0" borderId="0" xfId="0" applyNumberFormat="1"/>
    <xf numFmtId="0" fontId="3" fillId="0" borderId="0" xfId="0" applyFont="1" applyFill="1" applyBorder="1" applyAlignment="1">
      <alignment horizontal="right"/>
    </xf>
    <xf numFmtId="0" fontId="0" fillId="0" borderId="0" xfId="0" applyFont="1" applyFill="1" applyBorder="1" applyAlignment="1">
      <alignment horizontal="right"/>
    </xf>
    <xf numFmtId="2" fontId="0" fillId="0" borderId="0" xfId="0" applyNumberFormat="1"/>
    <xf numFmtId="2" fontId="0" fillId="0" borderId="0" xfId="0" applyNumberFormat="1" applyAlignment="1">
      <alignment horizontal="center"/>
    </xf>
    <xf numFmtId="2" fontId="0" fillId="0" borderId="0" xfId="0" applyNumberFormat="1" applyFill="1"/>
    <xf numFmtId="2" fontId="0" fillId="0" borderId="0" xfId="0" applyNumberFormat="1" applyFont="1" applyFill="1" applyBorder="1"/>
    <xf numFmtId="2" fontId="3" fillId="0" borderId="0" xfId="0" applyNumberFormat="1" applyFont="1" applyFill="1" applyBorder="1" applyAlignment="1">
      <alignment horizontal="center"/>
    </xf>
    <xf numFmtId="2" fontId="3" fillId="0" borderId="0" xfId="0" applyNumberFormat="1" applyFont="1" applyFill="1" applyBorder="1"/>
    <xf numFmtId="2" fontId="0" fillId="0" borderId="0" xfId="0" applyNumberFormat="1" applyFont="1" applyFill="1"/>
    <xf numFmtId="2" fontId="3" fillId="0" borderId="0" xfId="0" applyNumberFormat="1" applyFont="1" applyFill="1"/>
    <xf numFmtId="2" fontId="0" fillId="0" borderId="0" xfId="0" applyNumberFormat="1" applyFont="1" applyFill="1" applyBorder="1" applyAlignment="1">
      <alignment horizontal="center"/>
    </xf>
    <xf numFmtId="2" fontId="0" fillId="0" borderId="0" xfId="0" applyNumberFormat="1" applyFill="1" applyAlignment="1">
      <alignment horizontal="center"/>
    </xf>
    <xf numFmtId="2" fontId="3" fillId="0" borderId="0" xfId="0" applyNumberFormat="1" applyFont="1" applyFill="1" applyAlignment="1">
      <alignment horizontal="center"/>
    </xf>
    <xf numFmtId="2" fontId="0" fillId="0" borderId="0" xfId="0" applyNumberFormat="1" applyAlignment="1">
      <alignment vertical="center"/>
    </xf>
    <xf numFmtId="1" fontId="3" fillId="0" borderId="2" xfId="0" applyNumberFormat="1" applyFont="1" applyFill="1" applyBorder="1" applyAlignment="1">
      <alignment horizontal="center"/>
    </xf>
    <xf numFmtId="0" fontId="3" fillId="0" borderId="0" xfId="0" applyFont="1" applyFill="1" applyAlignment="1">
      <alignment horizontal="center" vertical="center"/>
    </xf>
    <xf numFmtId="0" fontId="3" fillId="0" borderId="2" xfId="0" applyFont="1" applyFill="1" applyBorder="1" applyAlignment="1">
      <alignment horizontal="center" vertical="center"/>
    </xf>
    <xf numFmtId="0" fontId="0" fillId="0" borderId="0" xfId="0" applyFont="1" applyFill="1" applyAlignment="1">
      <alignment horizontal="right"/>
    </xf>
    <xf numFmtId="0" fontId="3" fillId="0" borderId="2" xfId="0" applyFont="1" applyFill="1" applyBorder="1" applyAlignment="1">
      <alignment horizontal="right"/>
    </xf>
    <xf numFmtId="0" fontId="3" fillId="0" borderId="0" xfId="0" applyFont="1" applyFill="1" applyAlignment="1">
      <alignment horizontal="right"/>
    </xf>
    <xf numFmtId="169" fontId="0" fillId="0" borderId="2" xfId="2" applyNumberFormat="1" applyFont="1" applyFill="1" applyBorder="1" applyProtection="1">
      <protection locked="0"/>
    </xf>
    <xf numFmtId="0" fontId="0" fillId="0" borderId="2" xfId="0" applyFont="1" applyFill="1" applyBorder="1" applyAlignment="1">
      <alignment horizontal="right"/>
    </xf>
    <xf numFmtId="168" fontId="0" fillId="0" borderId="2" xfId="1" applyNumberFormat="1" applyFont="1" applyFill="1" applyBorder="1" applyAlignment="1">
      <alignment horizontal="right"/>
    </xf>
    <xf numFmtId="9" fontId="0" fillId="0" borderId="2" xfId="1" applyNumberFormat="1" applyFont="1" applyFill="1" applyBorder="1" applyAlignment="1">
      <alignment horizontal="right"/>
    </xf>
    <xf numFmtId="1" fontId="0" fillId="0" borderId="2" xfId="2" applyNumberFormat="1" applyFont="1" applyFill="1" applyBorder="1" applyProtection="1">
      <protection locked="0"/>
    </xf>
    <xf numFmtId="166" fontId="0" fillId="0" borderId="2" xfId="2" applyNumberFormat="1" applyFont="1" applyFill="1" applyBorder="1" applyProtection="1">
      <protection locked="0"/>
    </xf>
    <xf numFmtId="4" fontId="0" fillId="0" borderId="2" xfId="0" applyNumberFormat="1" applyFont="1" applyFill="1" applyBorder="1" applyAlignment="1">
      <alignment horizontal="right"/>
    </xf>
    <xf numFmtId="1" fontId="0" fillId="0" borderId="2" xfId="0" applyNumberFormat="1" applyFont="1" applyFill="1" applyBorder="1" applyAlignment="1">
      <alignment horizontal="right"/>
    </xf>
    <xf numFmtId="0" fontId="3" fillId="0" borderId="0" xfId="0" applyFont="1" applyFill="1" applyAlignment="1">
      <alignment horizontal="center"/>
    </xf>
    <xf numFmtId="2" fontId="0" fillId="0" borderId="2" xfId="0" applyNumberFormat="1" applyFill="1" applyBorder="1" applyAlignment="1">
      <alignment horizontal="right"/>
    </xf>
    <xf numFmtId="2" fontId="0" fillId="0" borderId="0" xfId="0" applyNumberFormat="1" applyFill="1" applyAlignment="1">
      <alignment horizontal="right"/>
    </xf>
    <xf numFmtId="0" fontId="0" fillId="0" borderId="2" xfId="0" applyFont="1" applyFill="1" applyBorder="1" applyAlignment="1">
      <alignment horizontal="right" vertical="center"/>
    </xf>
    <xf numFmtId="9" fontId="0" fillId="0" borderId="0" xfId="1" applyFont="1" applyFill="1" applyAlignment="1">
      <alignment horizontal="right"/>
    </xf>
    <xf numFmtId="0" fontId="3" fillId="0" borderId="0" xfId="0" applyFont="1" applyFill="1" applyBorder="1" applyAlignment="1">
      <alignment horizontal="right" vertical="center"/>
    </xf>
    <xf numFmtId="168" fontId="0" fillId="0" borderId="0" xfId="1" applyNumberFormat="1" applyFont="1" applyFill="1" applyAlignment="1">
      <alignment horizontal="right"/>
    </xf>
    <xf numFmtId="9" fontId="3" fillId="0" borderId="0" xfId="0" applyNumberFormat="1" applyFont="1" applyFill="1" applyAlignment="1">
      <alignment horizontal="right"/>
    </xf>
    <xf numFmtId="0" fontId="3" fillId="0" borderId="0" xfId="0" applyFont="1" applyFill="1" applyAlignment="1">
      <alignment horizontal="right" vertical="center"/>
    </xf>
    <xf numFmtId="0" fontId="0" fillId="0" borderId="0" xfId="0" applyFill="1" applyAlignment="1">
      <alignment horizontal="right"/>
    </xf>
    <xf numFmtId="0" fontId="0" fillId="0" borderId="2" xfId="0" applyFill="1" applyBorder="1" applyAlignment="1">
      <alignment horizontal="right"/>
    </xf>
    <xf numFmtId="0" fontId="0" fillId="0" borderId="0" xfId="0" applyFill="1" applyAlignment="1">
      <alignment horizontal="right" vertical="center"/>
    </xf>
    <xf numFmtId="0" fontId="0" fillId="0" borderId="0" xfId="0" applyFont="1" applyFill="1" applyBorder="1" applyAlignment="1">
      <alignment horizontal="right" vertical="center"/>
    </xf>
    <xf numFmtId="3" fontId="0" fillId="0" borderId="2" xfId="0" applyNumberFormat="1" applyFont="1" applyFill="1" applyBorder="1"/>
    <xf numFmtId="9" fontId="0" fillId="0" borderId="2" xfId="1" applyFont="1" applyFill="1" applyBorder="1" applyAlignment="1">
      <alignment horizontal="right"/>
    </xf>
    <xf numFmtId="9" fontId="0" fillId="0" borderId="2" xfId="1" applyFont="1" applyFill="1" applyBorder="1"/>
    <xf numFmtId="1" fontId="11" fillId="0" borderId="4" xfId="4" applyNumberFormat="1" applyFill="1" applyBorder="1" applyAlignment="1">
      <alignment horizontal="right"/>
    </xf>
    <xf numFmtId="0" fontId="0" fillId="0" borderId="2" xfId="0" applyFont="1" applyFill="1" applyBorder="1"/>
    <xf numFmtId="167" fontId="1" fillId="0" borderId="2" xfId="2" applyNumberFormat="1" applyFont="1" applyFill="1" applyBorder="1" applyProtection="1">
      <protection locked="0"/>
    </xf>
    <xf numFmtId="9" fontId="1" fillId="0" borderId="2" xfId="2" applyNumberFormat="1" applyFont="1" applyFill="1" applyBorder="1" applyProtection="1">
      <protection locked="0"/>
    </xf>
    <xf numFmtId="0" fontId="1" fillId="0" borderId="2" xfId="0" applyFont="1" applyFill="1" applyBorder="1" applyProtection="1">
      <protection locked="0"/>
    </xf>
    <xf numFmtId="9" fontId="1" fillId="0" borderId="0" xfId="2" applyNumberFormat="1" applyFont="1" applyFill="1" applyBorder="1" applyProtection="1">
      <protection locked="0"/>
    </xf>
    <xf numFmtId="0" fontId="1" fillId="0" borderId="0" xfId="0" applyFont="1" applyFill="1" applyBorder="1" applyProtection="1">
      <protection locked="0"/>
    </xf>
    <xf numFmtId="1" fontId="1" fillId="0" borderId="2" xfId="2" applyNumberFormat="1" applyFont="1" applyFill="1" applyBorder="1" applyProtection="1">
      <protection locked="0"/>
    </xf>
    <xf numFmtId="0" fontId="1" fillId="0" borderId="0" xfId="0" applyFont="1" applyFill="1"/>
    <xf numFmtId="166" fontId="1" fillId="0" borderId="2" xfId="2" applyNumberFormat="1" applyFont="1" applyFill="1" applyBorder="1" applyProtection="1">
      <protection locked="0"/>
    </xf>
    <xf numFmtId="0" fontId="1" fillId="0" borderId="0" xfId="0" applyFont="1" applyFill="1" applyBorder="1"/>
    <xf numFmtId="0" fontId="0" fillId="0" borderId="2" xfId="0" applyFill="1" applyBorder="1"/>
    <xf numFmtId="0" fontId="12" fillId="0" borderId="0" xfId="4" applyFont="1" applyFill="1"/>
    <xf numFmtId="0" fontId="13" fillId="0" borderId="4" xfId="4" applyFont="1" applyFill="1" applyBorder="1" applyAlignment="1">
      <alignment horizontal="center"/>
    </xf>
    <xf numFmtId="2" fontId="11" fillId="0" borderId="2" xfId="4" applyNumberFormat="1" applyFont="1" applyFill="1" applyBorder="1" applyAlignment="1">
      <alignment horizontal="right"/>
    </xf>
    <xf numFmtId="9" fontId="15" fillId="0" borderId="2" xfId="5" applyNumberFormat="1" applyFont="1" applyFill="1" applyBorder="1" applyAlignment="1" applyProtection="1">
      <alignment horizontal="center"/>
      <protection locked="0"/>
    </xf>
    <xf numFmtId="2" fontId="1" fillId="4" borderId="2" xfId="2" applyNumberFormat="1" applyFont="1" applyFill="1" applyBorder="1" applyAlignment="1" applyProtection="1">
      <alignment horizontal="center"/>
      <protection locked="0"/>
    </xf>
    <xf numFmtId="167" fontId="16" fillId="4" borderId="2" xfId="5" applyNumberFormat="1" applyFont="1" applyFill="1" applyBorder="1" applyAlignment="1" applyProtection="1">
      <alignment horizontal="center"/>
      <protection locked="0"/>
    </xf>
    <xf numFmtId="9" fontId="16" fillId="4" borderId="2" xfId="5" applyNumberFormat="1" applyFont="1" applyFill="1" applyBorder="1" applyAlignment="1" applyProtection="1">
      <alignment horizontal="center"/>
      <protection locked="0"/>
    </xf>
    <xf numFmtId="9" fontId="1" fillId="4" borderId="2" xfId="2" applyNumberFormat="1" applyFont="1" applyFill="1" applyBorder="1" applyAlignment="1" applyProtection="1">
      <alignment horizontal="center"/>
      <protection locked="0"/>
    </xf>
    <xf numFmtId="2" fontId="16" fillId="4" borderId="2" xfId="4" applyNumberFormat="1" applyFont="1" applyFill="1" applyBorder="1" applyAlignment="1">
      <alignment horizontal="center"/>
    </xf>
    <xf numFmtId="9" fontId="16" fillId="4" borderId="2" xfId="4" applyNumberFormat="1" applyFont="1" applyFill="1" applyBorder="1" applyAlignment="1">
      <alignment horizontal="center"/>
    </xf>
    <xf numFmtId="0" fontId="13" fillId="0" borderId="0" xfId="4" applyFont="1" applyFill="1"/>
    <xf numFmtId="1" fontId="15" fillId="0" borderId="2" xfId="5" applyNumberFormat="1" applyFont="1" applyFill="1" applyBorder="1" applyAlignment="1" applyProtection="1">
      <alignment horizontal="center"/>
      <protection locked="0"/>
    </xf>
    <xf numFmtId="1" fontId="11" fillId="0" borderId="2" xfId="4" applyNumberFormat="1" applyFill="1" applyBorder="1" applyAlignment="1">
      <alignment horizontal="right"/>
    </xf>
    <xf numFmtId="166" fontId="15" fillId="0" borderId="2" xfId="5" applyNumberFormat="1" applyFont="1" applyFill="1" applyBorder="1" applyAlignment="1" applyProtection="1">
      <alignment horizontal="center"/>
      <protection locked="0"/>
    </xf>
    <xf numFmtId="0" fontId="13" fillId="0" borderId="0" xfId="4" applyFont="1" applyFill="1" applyBorder="1"/>
    <xf numFmtId="168" fontId="1" fillId="0" borderId="2" xfId="2" applyNumberFormat="1" applyFont="1" applyFill="1" applyBorder="1" applyAlignment="1" applyProtection="1">
      <alignment horizontal="center"/>
      <protection locked="0"/>
    </xf>
    <xf numFmtId="0" fontId="1" fillId="0" borderId="2" xfId="0" applyFont="1" applyFill="1" applyBorder="1" applyAlignment="1">
      <alignment horizontal="center"/>
    </xf>
    <xf numFmtId="2" fontId="1" fillId="0" borderId="2" xfId="0" applyNumberFormat="1" applyFont="1" applyFill="1" applyBorder="1"/>
    <xf numFmtId="1" fontId="1" fillId="0" borderId="2" xfId="0" applyNumberFormat="1" applyFont="1" applyFill="1" applyBorder="1"/>
    <xf numFmtId="166" fontId="6" fillId="0" borderId="2" xfId="2" applyNumberFormat="1" applyFont="1" applyFill="1" applyBorder="1" applyProtection="1">
      <protection locked="0"/>
    </xf>
    <xf numFmtId="10" fontId="6" fillId="0" borderId="2" xfId="2" applyNumberFormat="1" applyFont="1" applyFill="1" applyBorder="1" applyProtection="1">
      <protection locked="0"/>
    </xf>
    <xf numFmtId="10" fontId="1" fillId="0" borderId="2" xfId="2" applyNumberFormat="1" applyFont="1" applyFill="1" applyBorder="1" applyProtection="1">
      <protection locked="0"/>
    </xf>
    <xf numFmtId="9" fontId="1" fillId="0" borderId="2" xfId="1" applyFont="1" applyFill="1" applyBorder="1" applyAlignment="1">
      <alignment horizontal="right"/>
    </xf>
    <xf numFmtId="1" fontId="0" fillId="0" borderId="2" xfId="3" applyNumberFormat="1" applyFont="1" applyFill="1" applyBorder="1" applyAlignment="1">
      <alignment horizontal="right"/>
    </xf>
    <xf numFmtId="170" fontId="0" fillId="0" borderId="0" xfId="3" applyNumberFormat="1" applyFont="1" applyFill="1" applyBorder="1" applyAlignment="1">
      <alignment horizontal="right"/>
    </xf>
    <xf numFmtId="170" fontId="3" fillId="0" borderId="0" xfId="0" applyNumberFormat="1" applyFont="1" applyFill="1" applyBorder="1" applyAlignment="1">
      <alignment horizontal="right"/>
    </xf>
    <xf numFmtId="9" fontId="2" fillId="0" borderId="2" xfId="2" applyNumberFormat="1" applyFill="1" applyBorder="1" applyProtection="1">
      <protection locked="0"/>
    </xf>
    <xf numFmtId="9" fontId="0" fillId="0" borderId="2" xfId="2" applyNumberFormat="1" applyFont="1" applyFill="1" applyBorder="1" applyProtection="1">
      <protection locked="0"/>
    </xf>
    <xf numFmtId="10" fontId="0" fillId="0" borderId="2" xfId="2" applyNumberFormat="1" applyFont="1" applyFill="1" applyBorder="1" applyProtection="1">
      <protection locked="0"/>
    </xf>
    <xf numFmtId="170" fontId="0" fillId="0" borderId="2" xfId="3" applyNumberFormat="1" applyFont="1" applyFill="1" applyBorder="1" applyProtection="1">
      <protection locked="0"/>
    </xf>
    <xf numFmtId="2" fontId="3" fillId="0" borderId="0" xfId="0" applyNumberFormat="1" applyFont="1" applyFill="1" applyAlignment="1">
      <alignment horizontal="right"/>
    </xf>
    <xf numFmtId="168" fontId="0" fillId="0" borderId="2" xfId="2" applyNumberFormat="1" applyFont="1" applyFill="1" applyBorder="1" applyProtection="1">
      <protection locked="0"/>
    </xf>
    <xf numFmtId="2" fontId="3" fillId="0" borderId="0" xfId="0" applyNumberFormat="1" applyFont="1" applyFill="1" applyBorder="1" applyAlignment="1">
      <alignment horizontal="right"/>
    </xf>
    <xf numFmtId="9" fontId="0" fillId="0" borderId="6" xfId="2" applyNumberFormat="1" applyFont="1" applyFill="1" applyBorder="1" applyProtection="1">
      <protection locked="0"/>
    </xf>
    <xf numFmtId="3" fontId="0" fillId="0" borderId="2" xfId="2" applyNumberFormat="1" applyFont="1" applyFill="1" applyBorder="1" applyProtection="1">
      <protection locked="0"/>
    </xf>
    <xf numFmtId="166" fontId="1" fillId="0" borderId="2" xfId="2" applyNumberFormat="1" applyFont="1" applyFill="1" applyBorder="1" applyAlignment="1" applyProtection="1">
      <alignment horizontal="right"/>
      <protection locked="0"/>
    </xf>
    <xf numFmtId="2" fontId="1" fillId="0" borderId="2" xfId="0" applyNumberFormat="1" applyFont="1" applyFill="1" applyBorder="1" applyAlignment="1">
      <alignment horizontal="right"/>
    </xf>
    <xf numFmtId="1" fontId="1" fillId="0" borderId="2" xfId="2" applyNumberFormat="1" applyFont="1" applyFill="1" applyBorder="1" applyAlignment="1" applyProtection="1">
      <alignment horizontal="right"/>
      <protection locked="0"/>
    </xf>
    <xf numFmtId="0" fontId="1" fillId="0" borderId="0" xfId="0" applyFont="1" applyFill="1" applyBorder="1" applyAlignment="1">
      <alignment horizontal="right"/>
    </xf>
    <xf numFmtId="2" fontId="1" fillId="0" borderId="0" xfId="0" applyNumberFormat="1" applyFont="1" applyFill="1" applyBorder="1" applyAlignment="1">
      <alignment horizontal="right"/>
    </xf>
    <xf numFmtId="168" fontId="1" fillId="0" borderId="2" xfId="2" applyNumberFormat="1" applyFont="1" applyFill="1" applyBorder="1" applyProtection="1">
      <protection locked="0"/>
    </xf>
    <xf numFmtId="3" fontId="1" fillId="0" borderId="2" xfId="2" applyNumberFormat="1" applyFont="1" applyFill="1" applyBorder="1" applyProtection="1">
      <protection locked="0"/>
    </xf>
    <xf numFmtId="9" fontId="0" fillId="0" borderId="2" xfId="0" applyNumberFormat="1" applyFont="1" applyFill="1" applyBorder="1"/>
    <xf numFmtId="9" fontId="3" fillId="0" borderId="0" xfId="0" applyNumberFormat="1" applyFont="1" applyFill="1" applyBorder="1"/>
    <xf numFmtId="0" fontId="0" fillId="0" borderId="0" xfId="0" applyFont="1" applyFill="1" applyAlignment="1">
      <alignment vertical="center"/>
    </xf>
    <xf numFmtId="0" fontId="0" fillId="0" borderId="0" xfId="0" applyFont="1"/>
    <xf numFmtId="10" fontId="0" fillId="0" borderId="2" xfId="1" applyNumberFormat="1" applyFont="1" applyFill="1" applyBorder="1" applyProtection="1">
      <protection locked="0"/>
    </xf>
    <xf numFmtId="9" fontId="0" fillId="0" borderId="0" xfId="0" applyNumberFormat="1" applyFont="1" applyFill="1"/>
    <xf numFmtId="0" fontId="0" fillId="0" borderId="0" xfId="0" applyFont="1" applyFill="1" applyAlignment="1">
      <alignment horizontal="center" vertical="center"/>
    </xf>
    <xf numFmtId="0" fontId="0" fillId="0" borderId="2" xfId="0" applyFont="1" applyFill="1" applyBorder="1" applyAlignment="1">
      <alignment horizontal="center"/>
    </xf>
    <xf numFmtId="168" fontId="0" fillId="0" borderId="2" xfId="1" applyNumberFormat="1" applyFont="1" applyFill="1" applyBorder="1"/>
    <xf numFmtId="1" fontId="0" fillId="0" borderId="2" xfId="0" applyNumberFormat="1" applyFill="1" applyBorder="1"/>
    <xf numFmtId="0" fontId="0" fillId="0" borderId="0" xfId="0" applyFont="1" applyFill="1" applyAlignment="1">
      <alignment horizontal="center"/>
    </xf>
    <xf numFmtId="167" fontId="0" fillId="0" borderId="2" xfId="2" applyNumberFormat="1" applyFont="1" applyFill="1" applyBorder="1" applyAlignment="1" applyProtection="1">
      <alignment horizontal="center"/>
      <protection locked="0"/>
    </xf>
    <xf numFmtId="9" fontId="0" fillId="0" borderId="2" xfId="2" applyNumberFormat="1" applyFont="1" applyFill="1" applyBorder="1" applyAlignment="1" applyProtection="1">
      <alignment horizontal="center"/>
      <protection locked="0"/>
    </xf>
    <xf numFmtId="0" fontId="3" fillId="0" borderId="0" xfId="0" applyFont="1" applyFill="1" applyBorder="1" applyAlignment="1">
      <alignment horizontal="center"/>
    </xf>
    <xf numFmtId="1" fontId="0" fillId="0" borderId="2" xfId="2" applyNumberFormat="1" applyFont="1" applyFill="1" applyBorder="1" applyAlignment="1" applyProtection="1">
      <alignment horizontal="center"/>
      <protection locked="0"/>
    </xf>
    <xf numFmtId="0" fontId="0" fillId="0" borderId="0" xfId="0" applyFont="1" applyFill="1" applyBorder="1" applyAlignment="1">
      <alignment horizontal="center"/>
    </xf>
    <xf numFmtId="9" fontId="1" fillId="0" borderId="2" xfId="2" applyNumberFormat="1" applyFont="1" applyFill="1" applyBorder="1" applyAlignment="1" applyProtection="1">
      <alignment horizontal="right"/>
      <protection locked="0"/>
    </xf>
    <xf numFmtId="167" fontId="0" fillId="0" borderId="2" xfId="2" applyNumberFormat="1" applyFont="1" applyFill="1" applyBorder="1" applyAlignment="1" applyProtection="1">
      <alignment horizontal="right"/>
      <protection locked="0"/>
    </xf>
    <xf numFmtId="9" fontId="0" fillId="0" borderId="2" xfId="2" applyNumberFormat="1" applyFont="1" applyFill="1" applyBorder="1" applyAlignment="1" applyProtection="1">
      <alignment horizontal="right"/>
      <protection locked="0"/>
    </xf>
    <xf numFmtId="1" fontId="0" fillId="0" borderId="2" xfId="2" applyNumberFormat="1" applyFont="1" applyFill="1" applyBorder="1" applyAlignment="1" applyProtection="1">
      <alignment horizontal="right"/>
      <protection locked="0"/>
    </xf>
    <xf numFmtId="166" fontId="0" fillId="0" borderId="2" xfId="2" applyNumberFormat="1" applyFont="1" applyFill="1" applyBorder="1" applyAlignment="1" applyProtection="1">
      <alignment horizontal="right"/>
      <protection locked="0"/>
    </xf>
    <xf numFmtId="0" fontId="0" fillId="0" borderId="0" xfId="0" applyFill="1" applyBorder="1"/>
    <xf numFmtId="168" fontId="0" fillId="0" borderId="2" xfId="2" applyNumberFormat="1" applyFont="1" applyFill="1" applyBorder="1" applyAlignment="1" applyProtection="1">
      <alignment horizontal="right"/>
      <protection locked="0"/>
    </xf>
    <xf numFmtId="169" fontId="0" fillId="0" borderId="2" xfId="0" applyNumberFormat="1" applyFont="1" applyFill="1" applyBorder="1"/>
    <xf numFmtId="169" fontId="0" fillId="0" borderId="2" xfId="0" applyNumberFormat="1" applyFill="1" applyBorder="1"/>
    <xf numFmtId="171" fontId="0" fillId="0" borderId="2" xfId="6" applyNumberFormat="1" applyFont="1" applyFill="1" applyBorder="1"/>
    <xf numFmtId="1" fontId="19" fillId="0" borderId="7" xfId="0" applyNumberFormat="1" applyFont="1" applyFill="1" applyBorder="1" applyAlignment="1">
      <alignment horizontal="right"/>
    </xf>
    <xf numFmtId="172" fontId="0" fillId="0" borderId="2" xfId="6" applyNumberFormat="1" applyFont="1" applyFill="1" applyBorder="1"/>
    <xf numFmtId="166" fontId="0" fillId="0" borderId="2" xfId="0" applyNumberFormat="1" applyFont="1" applyFill="1" applyBorder="1"/>
    <xf numFmtId="168" fontId="0" fillId="0" borderId="2" xfId="0" applyNumberFormat="1" applyFont="1" applyFill="1" applyBorder="1"/>
    <xf numFmtId="166" fontId="0" fillId="0" borderId="2" xfId="0" applyNumberFormat="1" applyFont="1" applyFill="1" applyBorder="1" applyAlignment="1">
      <alignment horizontal="right"/>
    </xf>
    <xf numFmtId="168" fontId="0" fillId="0" borderId="2" xfId="0" applyNumberFormat="1" applyFont="1" applyFill="1" applyBorder="1" applyAlignment="1">
      <alignment horizontal="right"/>
    </xf>
    <xf numFmtId="1" fontId="19" fillId="0" borderId="2" xfId="0" applyNumberFormat="1" applyFont="1" applyFill="1" applyBorder="1" applyAlignment="1">
      <alignment horizontal="right"/>
    </xf>
    <xf numFmtId="2" fontId="0" fillId="0" borderId="2" xfId="0" applyNumberFormat="1" applyFont="1" applyFill="1" applyBorder="1" applyAlignment="1">
      <alignment horizontal="right"/>
    </xf>
    <xf numFmtId="9" fontId="0" fillId="0" borderId="2" xfId="0" applyNumberFormat="1" applyFont="1" applyFill="1" applyBorder="1" applyAlignment="1">
      <alignment horizontal="right"/>
    </xf>
    <xf numFmtId="169" fontId="0" fillId="0" borderId="2" xfId="2" applyNumberFormat="1" applyFont="1" applyFill="1" applyBorder="1" applyAlignment="1" applyProtection="1">
      <alignment horizontal="right"/>
      <protection locked="0"/>
    </xf>
    <xf numFmtId="169" fontId="0" fillId="0" borderId="2" xfId="0" applyNumberFormat="1" applyFont="1" applyFill="1" applyBorder="1" applyAlignment="1">
      <alignment horizontal="right"/>
    </xf>
    <xf numFmtId="9" fontId="0" fillId="0" borderId="2" xfId="0" applyNumberFormat="1" applyFill="1" applyBorder="1" applyAlignment="1">
      <alignment horizontal="right"/>
    </xf>
    <xf numFmtId="170" fontId="0" fillId="0" borderId="2" xfId="3" applyNumberFormat="1" applyFont="1" applyFill="1" applyBorder="1" applyAlignment="1">
      <alignment horizontal="right"/>
    </xf>
    <xf numFmtId="1" fontId="0" fillId="0" borderId="2" xfId="0" applyNumberFormat="1" applyFill="1" applyBorder="1" applyAlignment="1">
      <alignment horizontal="right"/>
    </xf>
    <xf numFmtId="10" fontId="0" fillId="0" borderId="2" xfId="0" applyNumberFormat="1" applyFill="1" applyBorder="1" applyAlignment="1">
      <alignment horizontal="right"/>
    </xf>
    <xf numFmtId="2" fontId="0" fillId="0" borderId="2" xfId="2" applyNumberFormat="1" applyFont="1" applyFill="1" applyBorder="1" applyProtection="1">
      <protection locked="0"/>
    </xf>
    <xf numFmtId="4" fontId="1" fillId="0" borderId="2" xfId="2" applyNumberFormat="1" applyFont="1" applyFill="1" applyBorder="1" applyProtection="1">
      <protection locked="0"/>
    </xf>
    <xf numFmtId="2" fontId="1" fillId="0" borderId="2" xfId="2" applyNumberFormat="1" applyFont="1" applyFill="1" applyBorder="1" applyProtection="1">
      <protection locked="0"/>
    </xf>
    <xf numFmtId="0" fontId="1" fillId="0" borderId="2" xfId="2" applyNumberFormat="1" applyFont="1" applyFill="1" applyBorder="1" applyAlignment="1" applyProtection="1">
      <alignment wrapText="1"/>
      <protection locked="0"/>
    </xf>
    <xf numFmtId="2" fontId="0" fillId="0" borderId="2" xfId="0" applyNumberFormat="1" applyFont="1" applyFill="1" applyBorder="1"/>
    <xf numFmtId="10" fontId="0" fillId="0" borderId="2" xfId="1" applyNumberFormat="1" applyFont="1" applyFill="1" applyBorder="1"/>
    <xf numFmtId="2" fontId="0" fillId="0" borderId="2" xfId="0" applyNumberFormat="1" applyBorder="1"/>
    <xf numFmtId="10" fontId="0" fillId="0" borderId="2" xfId="0" applyNumberFormat="1" applyFont="1" applyFill="1" applyBorder="1" applyAlignment="1">
      <alignment horizontal="right"/>
    </xf>
    <xf numFmtId="0" fontId="0" fillId="0" borderId="2" xfId="0" applyFill="1" applyBorder="1" applyAlignment="1">
      <alignment horizontal="right" vertical="center"/>
    </xf>
    <xf numFmtId="10" fontId="0" fillId="0" borderId="2" xfId="2" applyNumberFormat="1" applyFont="1" applyFill="1" applyBorder="1" applyAlignment="1" applyProtection="1">
      <alignment horizontal="right"/>
      <protection locked="0"/>
    </xf>
    <xf numFmtId="49" fontId="1" fillId="0" borderId="2" xfId="2" applyNumberFormat="1" applyFont="1" applyFill="1" applyBorder="1" applyAlignment="1" applyProtection="1">
      <alignment horizontal="right"/>
      <protection locked="0"/>
    </xf>
    <xf numFmtId="49" fontId="0" fillId="0" borderId="2" xfId="2" applyNumberFormat="1" applyFont="1" applyFill="1" applyBorder="1" applyAlignment="1" applyProtection="1">
      <alignment horizontal="right"/>
      <protection locked="0"/>
    </xf>
    <xf numFmtId="49" fontId="1" fillId="0" borderId="2" xfId="2" applyNumberFormat="1" applyFont="1" applyFill="1" applyBorder="1" applyAlignment="1" applyProtection="1">
      <alignment horizontal="right" vertical="center"/>
      <protection locked="0"/>
    </xf>
    <xf numFmtId="168" fontId="3" fillId="0" borderId="0" xfId="0" applyNumberFormat="1" applyFont="1" applyFill="1" applyAlignment="1">
      <alignment horizontal="right"/>
    </xf>
    <xf numFmtId="4" fontId="0" fillId="0" borderId="2" xfId="2" applyNumberFormat="1" applyFont="1" applyFill="1" applyBorder="1" applyAlignment="1" applyProtection="1">
      <alignment horizontal="right"/>
      <protection locked="0"/>
    </xf>
    <xf numFmtId="0" fontId="17" fillId="0" borderId="0" xfId="0" applyFont="1" applyFill="1" applyBorder="1" applyAlignment="1">
      <alignment vertical="center"/>
    </xf>
    <xf numFmtId="173" fontId="20" fillId="0" borderId="2" xfId="6" applyNumberFormat="1" applyFont="1" applyFill="1" applyBorder="1" applyAlignment="1">
      <alignment horizontal="right"/>
    </xf>
    <xf numFmtId="0" fontId="20" fillId="0" borderId="2" xfId="0" applyFont="1" applyFill="1" applyBorder="1" applyAlignment="1">
      <alignment horizontal="right"/>
    </xf>
    <xf numFmtId="2" fontId="20" fillId="0" borderId="2" xfId="0" applyNumberFormat="1" applyFont="1" applyFill="1" applyBorder="1" applyAlignment="1">
      <alignment horizontal="right"/>
    </xf>
    <xf numFmtId="2" fontId="20" fillId="0" borderId="8" xfId="0" applyNumberFormat="1" applyFont="1" applyFill="1" applyBorder="1" applyAlignment="1">
      <alignment horizontal="right"/>
    </xf>
    <xf numFmtId="1" fontId="19" fillId="0" borderId="9" xfId="0" applyNumberFormat="1" applyFont="1" applyFill="1" applyBorder="1" applyAlignment="1">
      <alignment horizontal="right"/>
    </xf>
    <xf numFmtId="9" fontId="0" fillId="0" borderId="0" xfId="2" applyNumberFormat="1" applyFont="1" applyFill="1" applyBorder="1" applyAlignment="1" applyProtection="1">
      <alignment horizontal="center"/>
      <protection locked="0"/>
    </xf>
    <xf numFmtId="0" fontId="0" fillId="0" borderId="0" xfId="0" applyFill="1" applyBorder="1" applyAlignment="1">
      <alignment horizontal="right"/>
    </xf>
    <xf numFmtId="9" fontId="0" fillId="0" borderId="0" xfId="2" applyNumberFormat="1" applyFont="1" applyFill="1" applyBorder="1" applyAlignment="1" applyProtection="1">
      <alignment horizontal="right"/>
      <protection locked="0"/>
    </xf>
    <xf numFmtId="3" fontId="0" fillId="0" borderId="0" xfId="0" applyNumberFormat="1" applyFill="1" applyAlignment="1">
      <alignment vertical="center"/>
    </xf>
    <xf numFmtId="168" fontId="1" fillId="0" borderId="2" xfId="2" applyNumberFormat="1" applyFont="1" applyFill="1" applyBorder="1" applyAlignment="1" applyProtection="1">
      <alignment horizontal="right"/>
      <protection locked="0"/>
    </xf>
    <xf numFmtId="10" fontId="1" fillId="0" borderId="2" xfId="2" applyNumberFormat="1" applyFont="1" applyFill="1" applyBorder="1" applyAlignment="1" applyProtection="1">
      <alignment horizontal="right"/>
      <protection locked="0"/>
    </xf>
    <xf numFmtId="0" fontId="3" fillId="0" borderId="0" xfId="0" applyFont="1"/>
    <xf numFmtId="166" fontId="2" fillId="0" borderId="2" xfId="2" applyNumberFormat="1" applyFill="1" applyBorder="1" applyProtection="1">
      <protection locked="0"/>
    </xf>
    <xf numFmtId="1" fontId="2" fillId="0" borderId="2" xfId="2" applyNumberFormat="1" applyFill="1" applyBorder="1" applyProtection="1">
      <protection locked="0"/>
    </xf>
    <xf numFmtId="2" fontId="0" fillId="0" borderId="2" xfId="2" applyNumberFormat="1" applyFont="1" applyFill="1" applyBorder="1" applyAlignment="1" applyProtection="1">
      <alignment horizontal="right"/>
      <protection locked="0"/>
    </xf>
    <xf numFmtId="9" fontId="0" fillId="0" borderId="10" xfId="2" applyNumberFormat="1" applyFont="1" applyFill="1" applyBorder="1" applyAlignment="1" applyProtection="1">
      <alignment horizontal="right"/>
      <protection locked="0"/>
    </xf>
    <xf numFmtId="10" fontId="0" fillId="0" borderId="2" xfId="1" applyNumberFormat="1" applyFont="1" applyFill="1" applyBorder="1" applyAlignment="1">
      <alignment horizontal="right"/>
    </xf>
    <xf numFmtId="2" fontId="3" fillId="0" borderId="2" xfId="0" applyNumberFormat="1" applyFont="1" applyFill="1" applyBorder="1" applyAlignment="1">
      <alignment horizontal="right"/>
    </xf>
    <xf numFmtId="10" fontId="3" fillId="0" borderId="0" xfId="0" applyNumberFormat="1" applyFont="1"/>
    <xf numFmtId="9" fontId="0" fillId="0" borderId="2" xfId="1" applyFont="1" applyFill="1" applyBorder="1" applyProtection="1">
      <protection locked="0"/>
    </xf>
    <xf numFmtId="0" fontId="3" fillId="0" borderId="2" xfId="0" applyFont="1" applyFill="1" applyBorder="1"/>
    <xf numFmtId="0" fontId="3" fillId="0" borderId="0" xfId="0" applyFont="1" applyAlignment="1">
      <alignment horizontal="center" vertical="center" wrapText="1"/>
    </xf>
    <xf numFmtId="169" fontId="1" fillId="0" borderId="2" xfId="2" applyNumberFormat="1" applyFont="1" applyFill="1" applyBorder="1" applyProtection="1">
      <protection locked="0"/>
    </xf>
    <xf numFmtId="1" fontId="0" fillId="0" borderId="0" xfId="0" applyNumberFormat="1" applyFont="1" applyFill="1" applyBorder="1" applyAlignment="1">
      <alignment horizontal="right"/>
    </xf>
    <xf numFmtId="3" fontId="0" fillId="0" borderId="0" xfId="0" applyNumberFormat="1" applyFill="1"/>
    <xf numFmtId="0" fontId="3" fillId="0" borderId="0" xfId="0" applyFont="1" applyAlignment="1">
      <alignment horizontal="center"/>
    </xf>
    <xf numFmtId="0" fontId="0" fillId="0" borderId="0" xfId="0" applyAlignment="1">
      <alignment horizontal="center"/>
    </xf>
    <xf numFmtId="2" fontId="1" fillId="0" borderId="2" xfId="2" applyNumberFormat="1" applyFont="1" applyFill="1" applyBorder="1" applyAlignment="1" applyProtection="1">
      <alignment horizontal="right"/>
      <protection locked="0"/>
    </xf>
    <xf numFmtId="0" fontId="21" fillId="0" borderId="0" xfId="0" applyFont="1"/>
    <xf numFmtId="0" fontId="0" fillId="0" borderId="2" xfId="2" applyNumberFormat="1" applyFont="1" applyFill="1" applyBorder="1" applyAlignment="1" applyProtection="1">
      <alignment horizontal="right"/>
      <protection locked="0"/>
    </xf>
    <xf numFmtId="1" fontId="0" fillId="0" borderId="0" xfId="2" applyNumberFormat="1" applyFont="1" applyFill="1" applyBorder="1" applyAlignment="1" applyProtection="1">
      <alignment horizontal="right"/>
      <protection locked="0"/>
    </xf>
    <xf numFmtId="0" fontId="21" fillId="0" borderId="0" xfId="0" applyFont="1" applyFill="1"/>
    <xf numFmtId="174" fontId="0" fillId="0" borderId="0" xfId="0" applyNumberFormat="1" applyFont="1" applyFill="1"/>
    <xf numFmtId="0" fontId="22" fillId="0" borderId="0" xfId="7" applyFill="1" applyAlignment="1">
      <alignment vertical="center"/>
    </xf>
    <xf numFmtId="175" fontId="0" fillId="0" borderId="0" xfId="0" applyNumberFormat="1"/>
    <xf numFmtId="9" fontId="1" fillId="0" borderId="6" xfId="2" applyNumberFormat="1" applyFont="1" applyFill="1" applyBorder="1" applyProtection="1">
      <protection locked="0"/>
    </xf>
    <xf numFmtId="9" fontId="1" fillId="0" borderId="2" xfId="1" applyFont="1" applyFill="1" applyBorder="1" applyProtection="1">
      <protection locked="0"/>
    </xf>
    <xf numFmtId="10" fontId="0" fillId="0" borderId="2" xfId="1" applyNumberFormat="1" applyFont="1" applyFill="1" applyBorder="1" applyAlignment="1">
      <alignment horizontal="right" vertical="center"/>
    </xf>
    <xf numFmtId="168" fontId="0" fillId="0" borderId="2" xfId="1" applyNumberFormat="1" applyFont="1" applyFill="1" applyBorder="1" applyAlignment="1">
      <alignment horizontal="right" vertical="center"/>
    </xf>
    <xf numFmtId="2" fontId="0" fillId="0" borderId="2" xfId="0" applyNumberFormat="1" applyFont="1" applyFill="1" applyBorder="1" applyAlignment="1">
      <alignment horizontal="right" vertical="center"/>
    </xf>
    <xf numFmtId="168" fontId="3" fillId="0" borderId="2" xfId="1" applyNumberFormat="1" applyFont="1" applyFill="1" applyBorder="1" applyAlignment="1">
      <alignment horizontal="right"/>
    </xf>
    <xf numFmtId="9" fontId="3" fillId="0" borderId="0" xfId="1" applyFont="1" applyFill="1" applyAlignment="1">
      <alignment horizontal="right"/>
    </xf>
    <xf numFmtId="9" fontId="3" fillId="0" borderId="2" xfId="1" applyNumberFormat="1" applyFont="1" applyFill="1" applyBorder="1" applyAlignment="1">
      <alignment horizontal="right"/>
    </xf>
    <xf numFmtId="1" fontId="3" fillId="0" borderId="2" xfId="0" applyNumberFormat="1" applyFont="1" applyFill="1" applyBorder="1" applyAlignment="1">
      <alignment horizontal="right"/>
    </xf>
    <xf numFmtId="1" fontId="3" fillId="0" borderId="0" xfId="0" applyNumberFormat="1" applyFont="1"/>
    <xf numFmtId="169" fontId="1" fillId="0" borderId="2" xfId="2" applyNumberFormat="1" applyFont="1" applyFill="1" applyBorder="1" applyAlignment="1" applyProtection="1">
      <alignment horizontal="right"/>
      <protection locked="0"/>
    </xf>
    <xf numFmtId="10" fontId="1" fillId="0" borderId="2" xfId="1" applyNumberFormat="1" applyFont="1" applyFill="1" applyBorder="1" applyProtection="1">
      <protection locked="0"/>
    </xf>
    <xf numFmtId="9" fontId="16" fillId="0" borderId="2" xfId="5" applyNumberFormat="1" applyFont="1" applyFill="1" applyBorder="1" applyAlignment="1" applyProtection="1">
      <alignment horizontal="right"/>
      <protection locked="0"/>
    </xf>
    <xf numFmtId="9" fontId="15" fillId="0" borderId="2" xfId="5" applyNumberFormat="1" applyFont="1" applyFill="1" applyBorder="1" applyAlignment="1" applyProtection="1">
      <alignment horizontal="right"/>
      <protection locked="0"/>
    </xf>
    <xf numFmtId="1" fontId="15" fillId="0" borderId="2" xfId="5" applyNumberFormat="1" applyFont="1" applyFill="1" applyBorder="1" applyAlignment="1" applyProtection="1">
      <alignment horizontal="right"/>
      <protection locked="0"/>
    </xf>
    <xf numFmtId="49" fontId="0" fillId="0" borderId="0" xfId="0" applyNumberFormat="1" applyFill="1" applyAlignment="1">
      <alignment horizontal="center"/>
    </xf>
    <xf numFmtId="166" fontId="15" fillId="0" borderId="2" xfId="5" applyNumberFormat="1" applyFont="1" applyFill="1" applyBorder="1" applyAlignment="1" applyProtection="1">
      <alignment horizontal="right"/>
      <protection locked="0"/>
    </xf>
    <xf numFmtId="0" fontId="0" fillId="0" borderId="0" xfId="0" applyFill="1" applyAlignment="1">
      <alignment horizontal="center"/>
    </xf>
    <xf numFmtId="0" fontId="17" fillId="0" borderId="0" xfId="0" applyFont="1" applyFill="1" applyBorder="1" applyAlignment="1">
      <alignment horizontal="right"/>
    </xf>
    <xf numFmtId="10" fontId="3" fillId="0" borderId="0" xfId="0" applyNumberFormat="1" applyFont="1" applyFill="1"/>
    <xf numFmtId="10" fontId="0" fillId="0" borderId="0" xfId="0" applyNumberFormat="1" applyFill="1" applyAlignment="1">
      <alignment horizontal="right"/>
    </xf>
    <xf numFmtId="0" fontId="0" fillId="0" borderId="2" xfId="0" applyFont="1" applyFill="1" applyBorder="1" applyAlignment="1">
      <alignment vertical="center"/>
    </xf>
    <xf numFmtId="0" fontId="3" fillId="0" borderId="0" xfId="0" applyFont="1" applyFill="1" applyAlignment="1">
      <alignment vertical="center"/>
    </xf>
    <xf numFmtId="0" fontId="18" fillId="0" borderId="0" xfId="0" applyFont="1" applyFill="1" applyAlignment="1">
      <alignment vertical="center" wrapText="1"/>
    </xf>
    <xf numFmtId="0" fontId="23" fillId="0" borderId="0" xfId="0" applyFont="1" applyFill="1" applyAlignment="1">
      <alignment wrapText="1"/>
    </xf>
    <xf numFmtId="0" fontId="18" fillId="0" borderId="0" xfId="0" applyFont="1" applyFill="1" applyAlignment="1">
      <alignment wrapText="1"/>
    </xf>
  </cellXfs>
  <cellStyles count="8">
    <cellStyle name="Comma" xfId="6" builtinId="3"/>
    <cellStyle name="Comma 2" xfId="3" xr:uid="{00000000-0005-0000-0000-000001000000}"/>
    <cellStyle name="Excel Built-in Input" xfId="5" xr:uid="{00000000-0005-0000-0000-000002000000}"/>
    <cellStyle name="Excel Built-in Normal" xfId="4" xr:uid="{00000000-0005-0000-0000-000003000000}"/>
    <cellStyle name="Hyperlink" xfId="7" builtinId="8"/>
    <cellStyle name="Input" xfId="2" builtinId="20"/>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AppData/Local/Microsoft/Windows/INetCache/Content.Outlook/YNWKBRSN/I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 statistical survey 2018"/>
      <sheetName val="Foglio1"/>
    </sheetNames>
    <sheetDataSet>
      <sheetData sheetId="0" refreshError="1"/>
      <sheetData sheetId="1" refreshError="1">
        <row r="1">
          <cell r="D1">
            <v>111.8107</v>
          </cell>
        </row>
        <row r="10">
          <cell r="A10">
            <v>4.7187308343579773E-2</v>
          </cell>
          <cell r="B10">
            <v>5.3085721886527243E-2</v>
          </cell>
          <cell r="C10">
            <v>0.89972696976989308</v>
          </cell>
        </row>
        <row r="19">
          <cell r="K19">
            <v>0.19485471570614926</v>
          </cell>
        </row>
        <row r="20">
          <cell r="K20">
            <v>0.54690365865431023</v>
          </cell>
        </row>
        <row r="21">
          <cell r="K21">
            <v>4.2656144415484126E-2</v>
          </cell>
        </row>
        <row r="22">
          <cell r="K22">
            <v>6.9528912057148395E-2</v>
          </cell>
        </row>
        <row r="33">
          <cell r="B33">
            <v>4034220</v>
          </cell>
        </row>
        <row r="40">
          <cell r="B40">
            <v>252</v>
          </cell>
        </row>
        <row r="49">
          <cell r="D49">
            <v>4275087</v>
          </cell>
        </row>
        <row r="50">
          <cell r="D50">
            <v>48.789299999999997</v>
          </cell>
        </row>
        <row r="55">
          <cell r="K55">
            <v>0.13876717573488748</v>
          </cell>
        </row>
        <row r="56">
          <cell r="K56">
            <v>0.61949632024503332</v>
          </cell>
        </row>
        <row r="57">
          <cell r="K57">
            <v>3.0416471689284044E-3</v>
          </cell>
        </row>
        <row r="58">
          <cell r="K58">
            <v>7.4764963627855535E-2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poundsterlinglive.com/best-exchange-rates/best-euro-to-hungarian-forint-history"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48"/>
  <sheetViews>
    <sheetView tabSelected="1" workbookViewId="0">
      <selection sqref="A1:XFD51"/>
    </sheetView>
  </sheetViews>
  <sheetFormatPr defaultColWidth="9.140625" defaultRowHeight="15" x14ac:dyDescent="0.25"/>
  <cols>
    <col min="1" max="1" width="76.42578125" style="1" bestFit="1" customWidth="1"/>
    <col min="2" max="7" width="9.7109375" style="1" customWidth="1"/>
    <col min="8" max="8" width="13" style="1" customWidth="1"/>
    <col min="9" max="9" width="10.5703125" style="1" bestFit="1" customWidth="1"/>
    <col min="10" max="11" width="9.140625" style="1"/>
    <col min="12" max="12" width="9.140625" style="132"/>
    <col min="13" max="13" width="9.140625" style="1"/>
    <col min="14" max="14" width="11.5703125" style="1" bestFit="1" customWidth="1"/>
    <col min="15" max="15" width="9.140625" style="1"/>
    <col min="16" max="16" width="9.140625" style="1" customWidth="1"/>
    <col min="17" max="17" width="9.140625" style="1"/>
    <col min="18" max="18" width="10.28515625" style="1" bestFit="1" customWidth="1"/>
    <col min="19" max="19" width="9.140625" style="1"/>
    <col min="20" max="21" width="9.140625" style="132"/>
    <col min="22" max="22" width="9.140625" style="1"/>
    <col min="23" max="23" width="8" style="1" bestFit="1" customWidth="1"/>
    <col min="24" max="24" width="9.5703125" style="1" bestFit="1" customWidth="1"/>
    <col min="25" max="25" width="10" style="5" bestFit="1" customWidth="1"/>
  </cols>
  <sheetData>
    <row r="1" spans="1:25" s="228" customFormat="1" ht="31.5" customHeight="1" x14ac:dyDescent="0.55000000000000004">
      <c r="A1" s="227" t="s">
        <v>116</v>
      </c>
    </row>
    <row r="2" spans="1:25" s="226" customFormat="1" ht="15" customHeight="1" x14ac:dyDescent="0.25">
      <c r="A2" s="225" t="s">
        <v>118</v>
      </c>
    </row>
    <row r="3" spans="1:25" s="1" customFormat="1" x14ac:dyDescent="0.25">
      <c r="B3" s="7" t="s">
        <v>91</v>
      </c>
      <c r="C3" s="7" t="s">
        <v>90</v>
      </c>
      <c r="D3" s="7" t="s">
        <v>89</v>
      </c>
      <c r="E3" s="7" t="s">
        <v>88</v>
      </c>
      <c r="F3" s="7" t="s">
        <v>87</v>
      </c>
      <c r="G3" s="7" t="s">
        <v>86</v>
      </c>
      <c r="H3" s="7" t="s">
        <v>84</v>
      </c>
      <c r="I3" s="7" t="s">
        <v>85</v>
      </c>
      <c r="J3" s="7" t="s">
        <v>83</v>
      </c>
      <c r="K3" s="7" t="s">
        <v>82</v>
      </c>
      <c r="L3" s="7" t="s">
        <v>81</v>
      </c>
      <c r="M3" s="7" t="s">
        <v>80</v>
      </c>
      <c r="N3" s="7" t="s">
        <v>79</v>
      </c>
      <c r="O3" s="7" t="s">
        <v>78</v>
      </c>
      <c r="P3" s="7" t="s">
        <v>77</v>
      </c>
      <c r="Q3" s="7" t="s">
        <v>76</v>
      </c>
      <c r="R3" s="7" t="s">
        <v>75</v>
      </c>
      <c r="S3" s="7" t="s">
        <v>74</v>
      </c>
      <c r="T3" s="7" t="s">
        <v>73</v>
      </c>
      <c r="U3" s="7" t="s">
        <v>72</v>
      </c>
      <c r="V3" s="7" t="s">
        <v>70</v>
      </c>
      <c r="W3" s="7" t="s">
        <v>71</v>
      </c>
      <c r="X3" s="7" t="s">
        <v>69</v>
      </c>
      <c r="Y3" s="7" t="s">
        <v>68</v>
      </c>
    </row>
    <row r="4" spans="1:25" s="1" customFormat="1" x14ac:dyDescent="0.25">
      <c r="A4" s="5" t="s">
        <v>67</v>
      </c>
      <c r="B4" s="5"/>
      <c r="L4" s="132"/>
      <c r="R4" s="132"/>
      <c r="T4" s="132"/>
      <c r="U4" s="132"/>
      <c r="Y4" s="5"/>
    </row>
    <row r="5" spans="1:25" s="1" customFormat="1" x14ac:dyDescent="0.25">
      <c r="A5" s="2" t="s">
        <v>7</v>
      </c>
      <c r="B5" s="182">
        <v>21.8</v>
      </c>
      <c r="C5" s="182">
        <v>29</v>
      </c>
      <c r="D5" s="152">
        <v>6.2742000000000004</v>
      </c>
      <c r="E5" s="154">
        <v>764.23640074540799</v>
      </c>
      <c r="F5" s="182">
        <v>206.3</v>
      </c>
      <c r="G5" s="182">
        <v>3.6</v>
      </c>
      <c r="H5" s="144">
        <v>33.957000000000001</v>
      </c>
      <c r="I5" s="144">
        <v>14.384047480990001</v>
      </c>
      <c r="J5" s="152">
        <v>4.1500000000000004</v>
      </c>
      <c r="K5" s="182">
        <v>16.600000000000001</v>
      </c>
      <c r="L5" s="156">
        <f>13.2289</f>
        <v>13.228899999999999</v>
      </c>
      <c r="M5" s="182">
        <f>0.77</f>
        <v>0.77</v>
      </c>
      <c r="N5" s="182">
        <v>143.30000000000001</v>
      </c>
      <c r="O5" s="182">
        <v>28.696000000000002</v>
      </c>
      <c r="P5" s="182">
        <v>113.81100000000001</v>
      </c>
      <c r="Q5" s="66">
        <v>1.58</v>
      </c>
      <c r="R5" s="152">
        <v>1322.5719999999999</v>
      </c>
      <c r="S5" s="154">
        <v>35</v>
      </c>
      <c r="T5" s="154">
        <v>18.068848015510003</v>
      </c>
      <c r="U5" s="195">
        <v>10.201036015392701</v>
      </c>
      <c r="V5" s="154">
        <v>20</v>
      </c>
      <c r="W5" s="42">
        <v>16.72</v>
      </c>
      <c r="X5" s="42">
        <f>UK!B4</f>
        <v>1176.5</v>
      </c>
      <c r="Y5" s="185">
        <f>SUM(B5:X5)</f>
        <v>4000.7494322573002</v>
      </c>
    </row>
    <row r="6" spans="1:25" s="1" customFormat="1" x14ac:dyDescent="0.25">
      <c r="A6" s="4" t="s">
        <v>36</v>
      </c>
      <c r="B6" s="129">
        <v>0.2</v>
      </c>
      <c r="C6" s="129">
        <v>0.72</v>
      </c>
      <c r="D6" s="96"/>
      <c r="E6" s="154"/>
      <c r="F6" s="34"/>
      <c r="G6" s="129">
        <v>0</v>
      </c>
      <c r="H6" s="133">
        <v>6.0000000000000001E-3</v>
      </c>
      <c r="I6" s="34"/>
      <c r="J6" s="96">
        <v>1</v>
      </c>
      <c r="K6" s="129">
        <v>0</v>
      </c>
      <c r="L6" s="96">
        <v>0</v>
      </c>
      <c r="M6" s="129">
        <v>0</v>
      </c>
      <c r="N6" s="129">
        <v>0.63</v>
      </c>
      <c r="O6" s="129">
        <v>0.106</v>
      </c>
      <c r="P6" s="129">
        <v>5.7250677421977786E-2</v>
      </c>
      <c r="Q6" s="109">
        <v>0.70299999999999996</v>
      </c>
      <c r="R6" s="109">
        <v>0.94</v>
      </c>
      <c r="S6" s="100">
        <v>0.998</v>
      </c>
      <c r="T6" s="90">
        <v>0.92256058097843796</v>
      </c>
      <c r="U6" s="215">
        <v>0</v>
      </c>
      <c r="V6" s="60">
        <v>1</v>
      </c>
      <c r="W6" s="55"/>
      <c r="X6" s="205">
        <v>0.96599999999999997</v>
      </c>
      <c r="Y6" s="188"/>
    </row>
    <row r="7" spans="1:25" s="1" customFormat="1" x14ac:dyDescent="0.25">
      <c r="A7" s="4" t="s">
        <v>35</v>
      </c>
      <c r="B7" s="129">
        <v>0.8</v>
      </c>
      <c r="C7" s="129">
        <v>0.22000000000000003</v>
      </c>
      <c r="D7" s="187">
        <v>1</v>
      </c>
      <c r="E7" s="154"/>
      <c r="F7" s="34"/>
      <c r="G7" s="129">
        <v>1</v>
      </c>
      <c r="H7" s="133">
        <v>0.70199999999999996</v>
      </c>
      <c r="I7" s="34"/>
      <c r="J7" s="96">
        <v>0</v>
      </c>
      <c r="K7" s="129">
        <v>1</v>
      </c>
      <c r="L7" s="96">
        <v>1</v>
      </c>
      <c r="M7" s="129">
        <v>1</v>
      </c>
      <c r="N7" s="129">
        <v>0.37</v>
      </c>
      <c r="O7" s="129">
        <v>0.89400000000000002</v>
      </c>
      <c r="P7" s="129">
        <v>0.90056461289867029</v>
      </c>
      <c r="Q7" s="109">
        <v>0.20100000000000001</v>
      </c>
      <c r="R7" s="109">
        <v>0.01</v>
      </c>
      <c r="S7" s="100">
        <v>2E-3</v>
      </c>
      <c r="T7" s="90">
        <v>7.7439419021562123E-2</v>
      </c>
      <c r="U7" s="127">
        <v>1</v>
      </c>
      <c r="V7" s="58"/>
      <c r="W7" s="55"/>
      <c r="X7" s="205">
        <v>3.4000000000000002E-2</v>
      </c>
      <c r="Y7" s="208"/>
    </row>
    <row r="8" spans="1:25" s="1" customFormat="1" x14ac:dyDescent="0.25">
      <c r="A8" s="4" t="s">
        <v>34</v>
      </c>
      <c r="B8" s="129">
        <v>0</v>
      </c>
      <c r="C8" s="129">
        <v>0.06</v>
      </c>
      <c r="D8" s="96"/>
      <c r="E8" s="154"/>
      <c r="F8" s="34"/>
      <c r="G8" s="129"/>
      <c r="H8" s="133">
        <v>0.29199999999999998</v>
      </c>
      <c r="I8" s="34"/>
      <c r="J8" s="96">
        <v>0</v>
      </c>
      <c r="K8" s="129">
        <v>0</v>
      </c>
      <c r="L8" s="96">
        <v>0</v>
      </c>
      <c r="M8" s="129">
        <v>0</v>
      </c>
      <c r="N8" s="129"/>
      <c r="O8" s="129">
        <v>0</v>
      </c>
      <c r="P8" s="129">
        <v>4.2184709679352048E-2</v>
      </c>
      <c r="Q8" s="109">
        <v>0.1</v>
      </c>
      <c r="R8" s="109">
        <v>0.05</v>
      </c>
      <c r="S8" s="60">
        <v>0</v>
      </c>
      <c r="T8" s="60"/>
      <c r="U8" s="215">
        <v>0</v>
      </c>
      <c r="V8" s="58"/>
      <c r="W8" s="56"/>
      <c r="X8" s="44"/>
      <c r="Y8" s="208"/>
    </row>
    <row r="9" spans="1:25" s="1" customFormat="1" x14ac:dyDescent="0.25">
      <c r="A9" s="3" t="s">
        <v>13</v>
      </c>
      <c r="B9" s="13"/>
      <c r="C9" s="13"/>
      <c r="D9" s="5"/>
      <c r="E9" s="5"/>
      <c r="F9" s="13"/>
      <c r="G9" s="13"/>
      <c r="H9" s="41"/>
      <c r="I9" s="199"/>
      <c r="J9" s="5"/>
      <c r="K9" s="5"/>
      <c r="L9" s="3"/>
      <c r="M9" s="13"/>
      <c r="N9" s="5"/>
      <c r="O9" s="5"/>
      <c r="P9" s="5"/>
      <c r="Q9" s="5"/>
      <c r="R9" s="5"/>
      <c r="S9" s="5"/>
      <c r="T9" s="5"/>
      <c r="U9" s="32"/>
      <c r="V9" s="5"/>
      <c r="W9" s="3"/>
      <c r="X9" s="46"/>
      <c r="Y9" s="209"/>
    </row>
    <row r="10" spans="1:25" s="1" customFormat="1" x14ac:dyDescent="0.25">
      <c r="A10" s="2" t="s">
        <v>4</v>
      </c>
      <c r="B10" s="129">
        <v>0.28000000000000003</v>
      </c>
      <c r="C10" s="129">
        <v>0.42</v>
      </c>
      <c r="D10" s="97">
        <v>0.33500000000000002</v>
      </c>
      <c r="E10" s="214">
        <v>0.28649999999999998</v>
      </c>
      <c r="F10" s="153">
        <v>28.648843846737996</v>
      </c>
      <c r="G10" s="129">
        <v>0.17</v>
      </c>
      <c r="H10" s="161">
        <v>0.35432433906834027</v>
      </c>
      <c r="I10" s="161">
        <v>0.221</v>
      </c>
      <c r="J10" s="96">
        <v>0.34</v>
      </c>
      <c r="K10" s="129">
        <v>0.33</v>
      </c>
      <c r="L10" s="96">
        <v>0.223</v>
      </c>
      <c r="M10" s="129"/>
      <c r="N10" s="129">
        <v>0.36</v>
      </c>
      <c r="O10" s="129">
        <v>0.41399999999999998</v>
      </c>
      <c r="P10" s="129">
        <v>0.17836075008392882</v>
      </c>
      <c r="Q10" s="109"/>
      <c r="R10" s="109">
        <v>0.28999999999999998</v>
      </c>
      <c r="S10" s="96">
        <v>0.29199999999999998</v>
      </c>
      <c r="T10" s="89">
        <v>5.5445727432853573E-2</v>
      </c>
      <c r="U10" s="216">
        <v>0.17399999999999999</v>
      </c>
      <c r="V10" s="60">
        <v>0.26</v>
      </c>
      <c r="W10" s="35"/>
      <c r="X10" s="206">
        <v>0.22900000000000001</v>
      </c>
      <c r="Y10" s="210"/>
    </row>
    <row r="11" spans="1:25" s="1" customFormat="1" x14ac:dyDescent="0.25">
      <c r="A11" s="2" t="s">
        <v>3</v>
      </c>
      <c r="B11" s="129">
        <v>0.64</v>
      </c>
      <c r="C11" s="129">
        <v>0.45</v>
      </c>
      <c r="D11" s="97">
        <v>0.63400000000000001</v>
      </c>
      <c r="E11" s="214">
        <v>0.31919999999999998</v>
      </c>
      <c r="F11" s="153">
        <v>31.918631519545578</v>
      </c>
      <c r="G11" s="129">
        <v>0.48</v>
      </c>
      <c r="H11" s="161">
        <v>0.34554620671927594</v>
      </c>
      <c r="I11" s="161">
        <v>0.66400000000000003</v>
      </c>
      <c r="J11" s="96">
        <v>0.5</v>
      </c>
      <c r="K11" s="129">
        <v>0.63</v>
      </c>
      <c r="L11" s="96">
        <v>0.70609999999999995</v>
      </c>
      <c r="M11" s="129"/>
      <c r="N11" s="129">
        <v>0.34</v>
      </c>
      <c r="O11" s="129">
        <v>0.56000000000000005</v>
      </c>
      <c r="P11" s="129">
        <v>0.55671190830176009</v>
      </c>
      <c r="Q11" s="109"/>
      <c r="R11" s="109">
        <v>0.52200000000000002</v>
      </c>
      <c r="S11" s="96">
        <v>0.53100000000000003</v>
      </c>
      <c r="T11" s="89">
        <v>0.49766390499477081</v>
      </c>
      <c r="U11" s="216">
        <v>0.71299999999999997</v>
      </c>
      <c r="V11" s="60">
        <v>0.46</v>
      </c>
      <c r="W11" s="35"/>
      <c r="X11" s="206">
        <v>0.47099999999999997</v>
      </c>
      <c r="Y11" s="210"/>
    </row>
    <row r="12" spans="1:25" s="1" customFormat="1" x14ac:dyDescent="0.25">
      <c r="A12" s="1" t="s">
        <v>2</v>
      </c>
      <c r="B12" s="129">
        <v>0.04</v>
      </c>
      <c r="C12" s="129">
        <v>0.01</v>
      </c>
      <c r="D12" s="97">
        <v>2.1000000000000001E-2</v>
      </c>
      <c r="E12" s="214">
        <v>0.2266</v>
      </c>
      <c r="F12" s="153">
        <v>22.661625744004422</v>
      </c>
      <c r="G12" s="129"/>
      <c r="H12" s="161">
        <v>3.6324732824517037E-3</v>
      </c>
      <c r="I12" s="161">
        <v>9.5000000000000001E-2</v>
      </c>
      <c r="J12" s="96">
        <v>0.161</v>
      </c>
      <c r="K12" s="129">
        <v>0</v>
      </c>
      <c r="L12" s="96">
        <v>0</v>
      </c>
      <c r="M12" s="129"/>
      <c r="N12" s="129">
        <v>0.04</v>
      </c>
      <c r="O12" s="129">
        <v>0</v>
      </c>
      <c r="P12" s="129">
        <v>4.0573593592633447E-2</v>
      </c>
      <c r="Q12" s="60"/>
      <c r="R12" s="109">
        <v>9.7000000000000003E-2</v>
      </c>
      <c r="S12" s="96">
        <v>9.5000000000000001E-2</v>
      </c>
      <c r="T12" s="89">
        <v>8.6317734531832127E-2</v>
      </c>
      <c r="U12" s="216">
        <v>0</v>
      </c>
      <c r="V12" s="60"/>
      <c r="W12" s="35"/>
      <c r="X12" s="206">
        <v>5.5E-2</v>
      </c>
      <c r="Y12" s="210"/>
    </row>
    <row r="13" spans="1:25" s="1" customFormat="1" x14ac:dyDescent="0.25">
      <c r="A13" s="1" t="s">
        <v>1</v>
      </c>
      <c r="B13" s="129"/>
      <c r="C13" s="129">
        <v>0.06</v>
      </c>
      <c r="D13" s="97">
        <v>1.01E-2</v>
      </c>
      <c r="E13" s="214">
        <v>7.3800000000000004E-2</v>
      </c>
      <c r="F13" s="153">
        <v>7.3794323852961723</v>
      </c>
      <c r="G13" s="129">
        <v>0.04</v>
      </c>
      <c r="H13" s="161">
        <v>6.229816098206014E-2</v>
      </c>
      <c r="I13" s="161">
        <v>0.02</v>
      </c>
      <c r="J13" s="96">
        <v>0</v>
      </c>
      <c r="K13" s="129">
        <v>0.04</v>
      </c>
      <c r="L13" s="96">
        <v>6.7699999999999996E-2</v>
      </c>
      <c r="M13" s="129"/>
      <c r="N13" s="129">
        <v>0.08</v>
      </c>
      <c r="O13" s="129">
        <v>2.5999999999999999E-2</v>
      </c>
      <c r="P13" s="129">
        <v>6.8234137451441176E-2</v>
      </c>
      <c r="Q13" s="60"/>
      <c r="R13" s="109">
        <v>1.7999999999999999E-2</v>
      </c>
      <c r="S13" s="96">
        <v>6.2E-2</v>
      </c>
      <c r="T13" s="89">
        <v>6.1959940609955459E-2</v>
      </c>
      <c r="U13" s="216">
        <v>8.2000000000000003E-2</v>
      </c>
      <c r="V13" s="60"/>
      <c r="W13" s="35"/>
      <c r="X13" s="206">
        <v>2.1999999999999999E-2</v>
      </c>
      <c r="Y13" s="210"/>
    </row>
    <row r="14" spans="1:25" s="1" customFormat="1" x14ac:dyDescent="0.25">
      <c r="A14" s="1" t="s">
        <v>0</v>
      </c>
      <c r="B14" s="183"/>
      <c r="C14" s="183">
        <v>0.06</v>
      </c>
      <c r="D14" s="96"/>
      <c r="E14" s="214">
        <v>9.3899999999999997E-2</v>
      </c>
      <c r="F14" s="153">
        <v>9.3914665044158401</v>
      </c>
      <c r="G14" s="129">
        <v>0.31</v>
      </c>
      <c r="H14" s="161">
        <v>4.6712622176252785E-2</v>
      </c>
      <c r="I14" s="161"/>
      <c r="J14" s="96">
        <v>0</v>
      </c>
      <c r="K14" s="129">
        <v>0</v>
      </c>
      <c r="L14" s="96">
        <v>3.2000000000000002E-3</v>
      </c>
      <c r="M14" s="129"/>
      <c r="N14" s="129">
        <v>0.18</v>
      </c>
      <c r="O14" s="129">
        <v>0</v>
      </c>
      <c r="P14" s="129">
        <v>9.3280897798666725E-3</v>
      </c>
      <c r="Q14" s="60"/>
      <c r="R14" s="109">
        <v>7.2999999999999995E-2</v>
      </c>
      <c r="S14" s="96">
        <v>0.02</v>
      </c>
      <c r="T14" s="89">
        <v>0.29861269243058808</v>
      </c>
      <c r="U14" s="216">
        <v>3.1E-2</v>
      </c>
      <c r="V14" s="60">
        <v>0.28000000000000003</v>
      </c>
      <c r="W14" s="35"/>
      <c r="X14" s="206">
        <v>0.223</v>
      </c>
      <c r="Y14" s="210"/>
    </row>
    <row r="15" spans="1:25" s="1" customFormat="1" x14ac:dyDescent="0.25">
      <c r="A15" s="113" t="s">
        <v>12</v>
      </c>
      <c r="B15" s="184"/>
      <c r="C15" s="31"/>
      <c r="D15" s="96"/>
      <c r="E15" s="66"/>
      <c r="F15" s="36"/>
      <c r="G15" s="129">
        <v>0.8</v>
      </c>
      <c r="H15" s="51"/>
      <c r="I15" s="161">
        <v>0</v>
      </c>
      <c r="J15" s="96">
        <v>0.70099999999999996</v>
      </c>
      <c r="K15" s="129" t="s">
        <v>37</v>
      </c>
      <c r="L15" s="96">
        <v>0.96499999999999997</v>
      </c>
      <c r="M15" s="129"/>
      <c r="N15" s="129"/>
      <c r="O15" s="129"/>
      <c r="P15" s="129"/>
      <c r="Q15" s="60"/>
      <c r="R15" s="109"/>
      <c r="S15" s="96">
        <v>0.85</v>
      </c>
      <c r="T15" s="68"/>
      <c r="U15" s="216">
        <v>1</v>
      </c>
      <c r="V15" s="68"/>
      <c r="W15" s="35"/>
      <c r="X15" s="35"/>
      <c r="Y15" s="210"/>
    </row>
    <row r="16" spans="1:25" s="1" customFormat="1" x14ac:dyDescent="0.25">
      <c r="A16" s="5" t="s">
        <v>11</v>
      </c>
      <c r="B16" s="48"/>
      <c r="C16" s="50"/>
      <c r="D16" s="5"/>
      <c r="E16" s="5"/>
      <c r="F16" s="13"/>
      <c r="G16" s="32"/>
      <c r="H16" s="41"/>
      <c r="I16" s="5"/>
      <c r="J16" s="5"/>
      <c r="K16" s="5"/>
      <c r="L16" s="5"/>
      <c r="M16" s="32"/>
      <c r="N16" s="5"/>
      <c r="O16" s="5"/>
      <c r="P16" s="5"/>
      <c r="Q16" s="5"/>
      <c r="R16" s="5"/>
      <c r="S16" s="5"/>
      <c r="T16" s="5"/>
      <c r="U16" s="32"/>
      <c r="V16" s="5"/>
      <c r="W16" s="5"/>
      <c r="X16" s="49"/>
      <c r="Y16" s="48"/>
    </row>
    <row r="17" spans="1:25" s="1" customFormat="1" x14ac:dyDescent="0.25">
      <c r="A17" s="1" t="s">
        <v>10</v>
      </c>
      <c r="B17" s="130">
        <v>947545</v>
      </c>
      <c r="C17" s="130">
        <v>974842</v>
      </c>
      <c r="D17" s="37">
        <v>4033315</v>
      </c>
      <c r="E17" s="155">
        <v>4247310</v>
      </c>
      <c r="F17" s="130">
        <v>8781723</v>
      </c>
      <c r="G17" s="130">
        <v>744675</v>
      </c>
      <c r="H17" s="163">
        <v>1999842</v>
      </c>
      <c r="I17" s="34">
        <f>'ES (CNEPS)'!D16</f>
        <v>2560000</v>
      </c>
      <c r="J17" s="37">
        <v>9500</v>
      </c>
      <c r="K17" s="130">
        <v>2620000</v>
      </c>
      <c r="L17" s="37">
        <v>1936261</v>
      </c>
      <c r="M17" s="130">
        <v>55921</v>
      </c>
      <c r="N17" s="130">
        <v>454340</v>
      </c>
      <c r="O17" s="130">
        <v>269436</v>
      </c>
      <c r="P17" s="130">
        <v>4228528</v>
      </c>
      <c r="Q17" s="64">
        <v>15937</v>
      </c>
      <c r="R17" s="64">
        <v>5788890</v>
      </c>
      <c r="S17" s="64">
        <v>131000</v>
      </c>
      <c r="T17" s="64">
        <v>165774</v>
      </c>
      <c r="U17" s="217">
        <v>7250299</v>
      </c>
      <c r="V17" s="68">
        <v>80000</v>
      </c>
      <c r="W17" s="57">
        <v>1032062</v>
      </c>
      <c r="X17" s="51">
        <v>20000000</v>
      </c>
      <c r="Y17" s="211">
        <f>SUM(B17:X17)</f>
        <v>68327200</v>
      </c>
    </row>
    <row r="18" spans="1:25" s="1" customFormat="1" x14ac:dyDescent="0.25">
      <c r="A18" s="1" t="s">
        <v>9</v>
      </c>
      <c r="B18" s="130">
        <v>103976</v>
      </c>
      <c r="C18" s="130">
        <f>717195+42278</f>
        <v>759473</v>
      </c>
      <c r="D18" s="37"/>
      <c r="E18" s="155">
        <v>1217650</v>
      </c>
      <c r="F18" s="130">
        <v>1733890</v>
      </c>
      <c r="G18" s="130">
        <v>37373</v>
      </c>
      <c r="H18" s="162">
        <v>106519</v>
      </c>
      <c r="I18" s="34"/>
      <c r="J18" s="37">
        <v>58500</v>
      </c>
      <c r="K18" s="130"/>
      <c r="L18" s="51" t="s">
        <v>40</v>
      </c>
      <c r="M18" s="130"/>
      <c r="N18" s="106">
        <v>750000</v>
      </c>
      <c r="O18" s="130">
        <v>134161</v>
      </c>
      <c r="P18" s="130">
        <v>112145</v>
      </c>
      <c r="Q18" s="64"/>
      <c r="R18" s="64">
        <v>13391661</v>
      </c>
      <c r="S18" s="64">
        <v>368000</v>
      </c>
      <c r="T18" s="64">
        <v>132668</v>
      </c>
      <c r="U18" s="217">
        <v>18999</v>
      </c>
      <c r="V18" s="68"/>
      <c r="W18" s="57">
        <v>187637</v>
      </c>
      <c r="X18" s="51">
        <v>10493000</v>
      </c>
      <c r="Y18" s="211">
        <f>SUM(B18:X18)</f>
        <v>29605652</v>
      </c>
    </row>
    <row r="19" spans="1:25" s="1" customFormat="1" x14ac:dyDescent="0.25">
      <c r="A19" s="1" t="s">
        <v>8</v>
      </c>
      <c r="B19" s="130">
        <v>9</v>
      </c>
      <c r="C19" s="130">
        <v>192</v>
      </c>
      <c r="D19" s="37">
        <v>18</v>
      </c>
      <c r="E19" s="155">
        <v>1570</v>
      </c>
      <c r="F19" s="130">
        <v>165</v>
      </c>
      <c r="G19" s="130">
        <v>22</v>
      </c>
      <c r="H19" s="162">
        <v>1293</v>
      </c>
      <c r="I19" s="34">
        <v>286</v>
      </c>
      <c r="J19" s="37">
        <v>45</v>
      </c>
      <c r="K19" s="130">
        <v>25252</v>
      </c>
      <c r="L19" s="37">
        <v>12</v>
      </c>
      <c r="M19" s="130">
        <v>4</v>
      </c>
      <c r="N19" s="130">
        <v>72710</v>
      </c>
      <c r="O19" s="130">
        <v>22</v>
      </c>
      <c r="P19" s="130">
        <v>213</v>
      </c>
      <c r="Q19" s="64">
        <v>12</v>
      </c>
      <c r="R19" s="37">
        <v>233</v>
      </c>
      <c r="S19" s="98">
        <v>84</v>
      </c>
      <c r="T19" s="64">
        <v>187</v>
      </c>
      <c r="U19" s="217">
        <v>7</v>
      </c>
      <c r="V19" s="68">
        <v>53</v>
      </c>
      <c r="W19" s="54">
        <v>9</v>
      </c>
      <c r="X19" s="51">
        <v>1300</v>
      </c>
      <c r="Y19" s="31">
        <f>SUM(B19:X19)</f>
        <v>103698</v>
      </c>
    </row>
    <row r="20" spans="1:25" s="1" customFormat="1" x14ac:dyDescent="0.25">
      <c r="B20" s="50"/>
      <c r="C20" s="50"/>
      <c r="F20" s="14"/>
      <c r="G20" s="30"/>
      <c r="H20" s="218"/>
      <c r="J20" s="30"/>
      <c r="K20" s="30"/>
      <c r="L20" s="4"/>
      <c r="M20" s="30"/>
      <c r="U20" s="50"/>
      <c r="X20" s="52"/>
      <c r="Y20" s="32"/>
    </row>
    <row r="21" spans="1:25" s="1" customFormat="1" x14ac:dyDescent="0.25">
      <c r="A21" s="3" t="s">
        <v>46</v>
      </c>
      <c r="B21" s="32"/>
      <c r="C21" s="50"/>
      <c r="D21" s="5"/>
      <c r="E21" s="5"/>
      <c r="F21" s="13"/>
      <c r="G21" s="13"/>
      <c r="H21" s="41"/>
      <c r="I21" s="5"/>
      <c r="J21" s="13"/>
      <c r="K21" s="13"/>
      <c r="L21" s="3"/>
      <c r="M21" s="13"/>
      <c r="N21" s="5"/>
      <c r="O21" s="5"/>
      <c r="P21" s="5"/>
      <c r="Q21" s="5"/>
      <c r="R21" s="5"/>
      <c r="S21" s="5"/>
      <c r="T21" s="5"/>
      <c r="U21" s="32"/>
      <c r="V21" s="5"/>
      <c r="W21" s="3"/>
      <c r="X21" s="46"/>
      <c r="Y21" s="32"/>
    </row>
    <row r="22" spans="1:25" s="1" customFormat="1" x14ac:dyDescent="0.25">
      <c r="A22" s="4" t="s">
        <v>7</v>
      </c>
      <c r="B22" s="144"/>
      <c r="C22" s="42"/>
      <c r="D22" s="34"/>
      <c r="E22" s="66"/>
      <c r="F22" s="146">
        <v>303.10000000000002</v>
      </c>
      <c r="G22" s="182"/>
      <c r="H22" s="131"/>
      <c r="I22" s="166">
        <v>45.933999999999997</v>
      </c>
      <c r="J22" s="182"/>
      <c r="K22" s="182"/>
      <c r="L22" s="38"/>
      <c r="M22" s="182"/>
      <c r="N22" s="131"/>
      <c r="O22" s="34"/>
      <c r="P22" s="131">
        <v>1.4</v>
      </c>
      <c r="Q22" s="58"/>
      <c r="R22" s="106"/>
      <c r="S22" s="38"/>
      <c r="T22" s="85"/>
      <c r="U22" s="219"/>
      <c r="V22" s="58"/>
      <c r="W22" s="156">
        <v>3.39</v>
      </c>
      <c r="X22" s="207"/>
      <c r="Y22" s="185">
        <f>SUM(B22:X22)</f>
        <v>353.82399999999996</v>
      </c>
    </row>
    <row r="23" spans="1:25" s="1" customFormat="1" x14ac:dyDescent="0.25">
      <c r="A23" s="4" t="s">
        <v>6</v>
      </c>
      <c r="B23" s="34"/>
      <c r="C23" s="51"/>
      <c r="D23" s="34"/>
      <c r="E23" s="66"/>
      <c r="F23" s="130">
        <v>8000000</v>
      </c>
      <c r="G23" s="131"/>
      <c r="H23" s="131"/>
      <c r="I23" s="197">
        <v>2600000</v>
      </c>
      <c r="J23" s="131"/>
      <c r="K23" s="131"/>
      <c r="L23" s="38"/>
      <c r="M23" s="130"/>
      <c r="N23" s="130"/>
      <c r="O23" s="34"/>
      <c r="P23" s="197">
        <v>19754</v>
      </c>
      <c r="Q23" s="58"/>
      <c r="R23" s="106"/>
      <c r="S23" s="38"/>
      <c r="T23" s="85"/>
      <c r="U23" s="219"/>
      <c r="V23" s="58"/>
      <c r="W23" s="58">
        <v>186254</v>
      </c>
      <c r="X23" s="44"/>
      <c r="Y23" s="31">
        <f>SUM(B23:X23)</f>
        <v>10806008</v>
      </c>
    </row>
    <row r="24" spans="1:25" s="1" customFormat="1" x14ac:dyDescent="0.25">
      <c r="A24" s="4"/>
      <c r="B24" s="30"/>
      <c r="C24" s="50"/>
      <c r="F24" s="14"/>
      <c r="G24" s="14"/>
      <c r="H24" s="220"/>
      <c r="I24" s="14"/>
      <c r="J24" s="14"/>
      <c r="K24" s="14"/>
      <c r="L24" s="4"/>
      <c r="M24" s="14"/>
      <c r="U24" s="50"/>
      <c r="W24" s="2"/>
      <c r="X24" s="53"/>
      <c r="Y24" s="32"/>
    </row>
    <row r="25" spans="1:25" s="1" customFormat="1" x14ac:dyDescent="0.25">
      <c r="A25" s="3" t="s">
        <v>47</v>
      </c>
      <c r="B25" s="32"/>
      <c r="C25" s="50"/>
      <c r="D25" s="5"/>
      <c r="E25" s="5"/>
      <c r="F25" s="13"/>
      <c r="G25" s="13"/>
      <c r="H25" s="41"/>
      <c r="I25" s="13"/>
      <c r="J25" s="13"/>
      <c r="K25" s="13"/>
      <c r="L25" s="3"/>
      <c r="M25" s="13"/>
      <c r="N25" s="5"/>
      <c r="O25" s="5"/>
      <c r="P25" s="5"/>
      <c r="Q25" s="5"/>
      <c r="R25" s="5"/>
      <c r="S25" s="5"/>
      <c r="T25" s="5"/>
      <c r="U25" s="32"/>
      <c r="V25" s="5"/>
      <c r="W25" s="3"/>
      <c r="X25" s="46"/>
      <c r="Y25" s="32"/>
    </row>
    <row r="26" spans="1:25" s="1" customFormat="1" x14ac:dyDescent="0.25">
      <c r="A26" s="4" t="s">
        <v>7</v>
      </c>
      <c r="B26" s="144"/>
      <c r="C26" s="42"/>
      <c r="D26" s="131"/>
      <c r="E26" s="154"/>
      <c r="F26" s="146">
        <v>65.8</v>
      </c>
      <c r="G26" s="182"/>
      <c r="H26" s="131"/>
      <c r="I26" s="144"/>
      <c r="J26" s="182"/>
      <c r="K26" s="182"/>
      <c r="L26" s="38"/>
      <c r="M26" s="182"/>
      <c r="N26" s="131"/>
      <c r="O26" s="34"/>
      <c r="P26" s="131"/>
      <c r="Q26" s="58"/>
      <c r="R26" s="106"/>
      <c r="S26" s="38"/>
      <c r="T26" s="88">
        <v>0.28437496973000009</v>
      </c>
      <c r="U26" s="219"/>
      <c r="V26" s="58"/>
      <c r="W26" s="156"/>
      <c r="X26" s="207"/>
      <c r="Y26" s="185">
        <f>SUM(B26:X26)</f>
        <v>66.084374969729993</v>
      </c>
    </row>
    <row r="27" spans="1:25" s="1" customFormat="1" x14ac:dyDescent="0.25">
      <c r="A27" s="4" t="s">
        <v>6</v>
      </c>
      <c r="B27" s="34"/>
      <c r="C27" s="51"/>
      <c r="D27" s="131"/>
      <c r="E27" s="155"/>
      <c r="F27" s="130">
        <v>8100000</v>
      </c>
      <c r="G27" s="131"/>
      <c r="H27" s="131"/>
      <c r="I27" s="34"/>
      <c r="J27" s="131"/>
      <c r="K27" s="131"/>
      <c r="L27" s="38"/>
      <c r="M27" s="130"/>
      <c r="N27" s="130"/>
      <c r="O27" s="34"/>
      <c r="P27" s="131"/>
      <c r="Q27" s="58"/>
      <c r="R27" s="106"/>
      <c r="S27" s="38"/>
      <c r="T27" s="64">
        <v>20039</v>
      </c>
      <c r="U27" s="219"/>
      <c r="V27" s="58"/>
      <c r="W27" s="58"/>
      <c r="X27" s="44"/>
      <c r="Y27" s="31">
        <f>SUM(B27:W27)</f>
        <v>8120039</v>
      </c>
    </row>
    <row r="28" spans="1:25" s="1" customFormat="1" x14ac:dyDescent="0.25">
      <c r="A28" s="4"/>
      <c r="B28" s="30"/>
      <c r="C28" s="50"/>
      <c r="F28" s="14"/>
      <c r="G28" s="14"/>
      <c r="H28" s="220"/>
      <c r="I28" s="14"/>
      <c r="J28" s="14"/>
      <c r="K28" s="14"/>
      <c r="L28" s="4"/>
      <c r="M28" s="14"/>
      <c r="U28" s="50"/>
      <c r="W28" s="2"/>
      <c r="X28" s="53"/>
      <c r="Y28" s="32"/>
    </row>
    <row r="29" spans="1:25" s="1" customFormat="1" x14ac:dyDescent="0.25">
      <c r="A29" s="3" t="s">
        <v>48</v>
      </c>
      <c r="B29" s="32"/>
      <c r="C29" s="50"/>
      <c r="D29" s="5"/>
      <c r="E29" s="5"/>
      <c r="F29" s="13"/>
      <c r="G29" s="13"/>
      <c r="H29" s="41"/>
      <c r="I29" s="13"/>
      <c r="J29" s="13"/>
      <c r="K29" s="13"/>
      <c r="L29" s="3"/>
      <c r="M29" s="221"/>
      <c r="N29" s="5"/>
      <c r="O29" s="5"/>
      <c r="P29" s="5"/>
      <c r="Q29" s="5"/>
      <c r="R29" s="5"/>
      <c r="S29" s="5"/>
      <c r="T29" s="5"/>
      <c r="U29" s="32"/>
      <c r="V29" s="5"/>
      <c r="W29" s="3"/>
      <c r="X29" s="46"/>
      <c r="Y29" s="32"/>
    </row>
    <row r="30" spans="1:25" s="1" customFormat="1" x14ac:dyDescent="0.25">
      <c r="A30" s="4" t="s">
        <v>7</v>
      </c>
      <c r="B30" s="144"/>
      <c r="C30" s="42"/>
      <c r="D30" s="152">
        <v>0.55840000000000001</v>
      </c>
      <c r="E30" s="66"/>
      <c r="F30" s="144"/>
      <c r="G30" s="182">
        <v>0.2</v>
      </c>
      <c r="H30" s="166">
        <v>72.247343000000001</v>
      </c>
      <c r="I30" s="182">
        <v>31.55</v>
      </c>
      <c r="J30" s="182"/>
      <c r="K30" s="182"/>
      <c r="L30" s="38">
        <v>0.69286800000000004</v>
      </c>
      <c r="M30" s="182">
        <v>4.41</v>
      </c>
      <c r="N30" s="131"/>
      <c r="O30" s="131">
        <v>3.2080000000000002</v>
      </c>
      <c r="P30" s="34">
        <v>51.851999999999997</v>
      </c>
      <c r="Q30" s="58"/>
      <c r="R30" s="106"/>
      <c r="S30" s="38"/>
      <c r="T30" s="66">
        <v>18.172658092439999</v>
      </c>
      <c r="U30" s="219">
        <v>0.42828315867192701</v>
      </c>
      <c r="V30" s="58"/>
      <c r="W30" s="156">
        <v>0.74</v>
      </c>
      <c r="X30" s="207"/>
      <c r="Y30" s="185">
        <f>SUM(B30:X30)</f>
        <v>184.05955225111191</v>
      </c>
    </row>
    <row r="31" spans="1:25" s="1" customFormat="1" x14ac:dyDescent="0.25">
      <c r="A31" s="4" t="s">
        <v>6</v>
      </c>
      <c r="B31" s="34"/>
      <c r="C31" s="51"/>
      <c r="D31" s="37">
        <v>636453</v>
      </c>
      <c r="E31" s="66"/>
      <c r="F31" s="40"/>
      <c r="G31" s="130">
        <v>44970</v>
      </c>
      <c r="H31" s="162">
        <v>7568827</v>
      </c>
      <c r="I31" s="130"/>
      <c r="J31" s="131"/>
      <c r="K31" s="131"/>
      <c r="L31" s="37">
        <v>340000</v>
      </c>
      <c r="M31" s="130">
        <v>1134172</v>
      </c>
      <c r="N31" s="130"/>
      <c r="O31" s="130">
        <v>56715</v>
      </c>
      <c r="P31" s="34">
        <v>4372718</v>
      </c>
      <c r="Q31" s="58"/>
      <c r="R31" s="106"/>
      <c r="S31" s="38"/>
      <c r="T31" s="64">
        <v>1972147</v>
      </c>
      <c r="U31" s="217">
        <v>472160</v>
      </c>
      <c r="V31" s="58"/>
      <c r="W31" s="58">
        <v>71825</v>
      </c>
      <c r="X31" s="44"/>
      <c r="Y31" s="31">
        <f>SUM(B31:X31)</f>
        <v>16669987</v>
      </c>
    </row>
    <row r="32" spans="1:25" s="1" customFormat="1" x14ac:dyDescent="0.25">
      <c r="A32" s="3" t="s">
        <v>5</v>
      </c>
      <c r="B32" s="30"/>
      <c r="C32" s="50"/>
      <c r="D32" s="222"/>
      <c r="E32" s="50"/>
      <c r="F32" s="191"/>
      <c r="G32" s="13"/>
      <c r="H32" s="41"/>
      <c r="I32" s="13"/>
      <c r="J32" s="50"/>
      <c r="K32" s="50"/>
      <c r="L32" s="3"/>
      <c r="M32" s="13"/>
      <c r="N32" s="50"/>
      <c r="O32" s="5"/>
      <c r="P32" s="5"/>
      <c r="Q32" s="5"/>
      <c r="R32" s="50"/>
      <c r="S32" s="50"/>
      <c r="T32" s="5"/>
      <c r="U32" s="32"/>
      <c r="V32" s="50"/>
      <c r="W32" s="50"/>
      <c r="X32" s="14"/>
      <c r="Y32" s="32"/>
    </row>
    <row r="33" spans="1:25" s="1" customFormat="1" x14ac:dyDescent="0.25">
      <c r="A33" s="2" t="s">
        <v>4</v>
      </c>
      <c r="B33" s="34"/>
      <c r="C33" s="51"/>
      <c r="D33" s="97">
        <v>0.41270000000000001</v>
      </c>
      <c r="E33" s="51"/>
      <c r="F33" s="40"/>
      <c r="G33" s="129">
        <v>2.2499999999999999E-2</v>
      </c>
      <c r="H33" s="161">
        <v>0.30426046745807317</v>
      </c>
      <c r="I33" s="161">
        <v>0.61</v>
      </c>
      <c r="J33" s="51"/>
      <c r="K33" s="51"/>
      <c r="L33" s="96">
        <v>0.27760000000000001</v>
      </c>
      <c r="M33" s="129">
        <v>6.0299999999999999E-2</v>
      </c>
      <c r="N33" s="51"/>
      <c r="O33" s="129">
        <v>0.35099999999999998</v>
      </c>
      <c r="P33" s="129">
        <v>0.13598561918495544</v>
      </c>
      <c r="Q33" s="58"/>
      <c r="R33" s="51"/>
      <c r="S33" s="51"/>
      <c r="T33" s="89">
        <v>4.5230619788193982E-2</v>
      </c>
      <c r="U33" s="177">
        <v>0.20100000000000001</v>
      </c>
      <c r="V33" s="51"/>
      <c r="W33" s="51"/>
      <c r="X33" s="34"/>
      <c r="Y33" s="31"/>
    </row>
    <row r="34" spans="1:25" s="1" customFormat="1" x14ac:dyDescent="0.25">
      <c r="A34" s="2" t="s">
        <v>3</v>
      </c>
      <c r="B34" s="34"/>
      <c r="C34" s="51"/>
      <c r="D34" s="97">
        <v>0.54100000000000004</v>
      </c>
      <c r="E34" s="51"/>
      <c r="F34" s="40"/>
      <c r="G34" s="129">
        <v>9.35E-2</v>
      </c>
      <c r="H34" s="161">
        <v>0.56218049720338181</v>
      </c>
      <c r="I34" s="161">
        <v>0.22</v>
      </c>
      <c r="J34" s="51"/>
      <c r="K34" s="51"/>
      <c r="L34" s="96">
        <v>0.62670000000000003</v>
      </c>
      <c r="M34" s="129">
        <v>0.62749999999999995</v>
      </c>
      <c r="N34" s="51"/>
      <c r="O34" s="129">
        <v>0.50900000000000001</v>
      </c>
      <c r="P34" s="129">
        <v>0.61932323252276633</v>
      </c>
      <c r="Q34" s="58"/>
      <c r="R34" s="51"/>
      <c r="S34" s="51"/>
      <c r="T34" s="89">
        <v>0.81188549838990542</v>
      </c>
      <c r="U34" s="177">
        <v>0.71299999999999997</v>
      </c>
      <c r="V34" s="51"/>
      <c r="W34" s="51"/>
      <c r="X34" s="34"/>
      <c r="Y34" s="31"/>
    </row>
    <row r="35" spans="1:25" s="1" customFormat="1" x14ac:dyDescent="0.25">
      <c r="A35" s="4" t="s">
        <v>2</v>
      </c>
      <c r="B35" s="34"/>
      <c r="C35" s="51"/>
      <c r="D35" s="97">
        <v>3.0300000000000001E-2</v>
      </c>
      <c r="E35" s="51"/>
      <c r="F35" s="40"/>
      <c r="G35" s="55">
        <v>0</v>
      </c>
      <c r="H35" s="161">
        <v>1.3129344306155235E-3</v>
      </c>
      <c r="I35" s="161">
        <v>0.02</v>
      </c>
      <c r="J35" s="51"/>
      <c r="K35" s="51"/>
      <c r="L35" s="96">
        <v>0</v>
      </c>
      <c r="M35" s="129"/>
      <c r="N35" s="51"/>
      <c r="O35" s="129">
        <v>0</v>
      </c>
      <c r="P35" s="129">
        <v>3.2593880252059339E-3</v>
      </c>
      <c r="Q35" s="58"/>
      <c r="R35" s="51"/>
      <c r="S35" s="51"/>
      <c r="T35" s="89">
        <v>3.7282059721458808E-3</v>
      </c>
      <c r="U35" s="177">
        <v>0</v>
      </c>
      <c r="V35" s="51"/>
      <c r="W35" s="51"/>
      <c r="X35" s="34"/>
      <c r="Y35" s="31"/>
    </row>
    <row r="36" spans="1:25" s="1" customFormat="1" x14ac:dyDescent="0.25">
      <c r="A36" s="4" t="s">
        <v>1</v>
      </c>
      <c r="B36" s="34"/>
      <c r="C36" s="51"/>
      <c r="D36" s="97">
        <v>1.3599999999999999E-2</v>
      </c>
      <c r="E36" s="51"/>
      <c r="F36" s="40"/>
      <c r="G36" s="129">
        <v>5.1999999999999998E-2</v>
      </c>
      <c r="H36" s="161">
        <v>7.7830197192655576E-2</v>
      </c>
      <c r="I36" s="161">
        <v>0.15</v>
      </c>
      <c r="J36" s="51"/>
      <c r="K36" s="51"/>
      <c r="L36" s="96">
        <v>9.5699999999999993E-2</v>
      </c>
      <c r="M36" s="129">
        <v>4.1599999999999998E-2</v>
      </c>
      <c r="N36" s="51"/>
      <c r="O36" s="129">
        <v>0.14000000000000001</v>
      </c>
      <c r="P36" s="129">
        <v>8.3973687849396517E-2</v>
      </c>
      <c r="Q36" s="58"/>
      <c r="R36" s="51"/>
      <c r="S36" s="51"/>
      <c r="T36" s="89">
        <v>8.9275512666191825E-2</v>
      </c>
      <c r="U36" s="177">
        <v>5.1999999999999998E-2</v>
      </c>
      <c r="V36" s="51"/>
      <c r="W36" s="51"/>
      <c r="X36" s="34"/>
      <c r="Y36" s="31"/>
    </row>
    <row r="37" spans="1:25" s="1" customFormat="1" x14ac:dyDescent="0.25">
      <c r="A37" s="4" t="s">
        <v>0</v>
      </c>
      <c r="B37" s="34"/>
      <c r="C37" s="51"/>
      <c r="D37" s="96">
        <v>0</v>
      </c>
      <c r="E37" s="51"/>
      <c r="F37" s="40"/>
      <c r="G37" s="129">
        <v>0.83</v>
      </c>
      <c r="H37" s="161">
        <v>3.588134457248647E-2</v>
      </c>
      <c r="I37" s="55"/>
      <c r="J37" s="51"/>
      <c r="K37" s="51"/>
      <c r="L37" s="129">
        <v>0</v>
      </c>
      <c r="M37" s="129">
        <v>0.253</v>
      </c>
      <c r="N37" s="51"/>
      <c r="O37" s="129">
        <v>0</v>
      </c>
      <c r="P37" s="129">
        <v>3.0000000000000001E-3</v>
      </c>
      <c r="Q37" s="58"/>
      <c r="R37" s="51"/>
      <c r="S37" s="51"/>
      <c r="T37" s="89">
        <v>4.9880163183562795E-2</v>
      </c>
      <c r="U37" s="177">
        <v>3.4000000000000002E-2</v>
      </c>
      <c r="V37" s="51"/>
      <c r="W37" s="51"/>
      <c r="X37" s="34"/>
      <c r="Y37" s="31"/>
    </row>
    <row r="38" spans="1:25" s="1" customFormat="1" x14ac:dyDescent="0.25">
      <c r="A38" s="4"/>
      <c r="B38" s="30"/>
      <c r="C38" s="50"/>
      <c r="D38" s="223"/>
      <c r="E38" s="223"/>
      <c r="F38" s="223"/>
      <c r="G38" s="223"/>
      <c r="H38" s="223"/>
      <c r="I38" s="223"/>
      <c r="J38" s="223"/>
      <c r="K38" s="223"/>
      <c r="L38" s="223"/>
      <c r="M38" s="223"/>
      <c r="N38" s="223"/>
      <c r="O38" s="223"/>
      <c r="P38" s="223"/>
      <c r="Q38" s="223"/>
      <c r="R38" s="223"/>
      <c r="S38" s="223"/>
      <c r="T38" s="223"/>
      <c r="U38" s="223"/>
      <c r="V38" s="50"/>
      <c r="W38" s="50"/>
      <c r="X38" s="14"/>
      <c r="Y38" s="32"/>
    </row>
    <row r="39" spans="1:25" s="1" customFormat="1" x14ac:dyDescent="0.25">
      <c r="A39" s="5" t="s">
        <v>96</v>
      </c>
      <c r="B39" s="32"/>
      <c r="C39" s="50"/>
      <c r="D39" s="50"/>
      <c r="E39" s="50"/>
      <c r="F39" s="50"/>
      <c r="G39" s="50"/>
      <c r="H39" s="50"/>
      <c r="I39" s="174"/>
      <c r="J39" s="50"/>
      <c r="K39" s="50"/>
      <c r="L39" s="174"/>
      <c r="M39" s="50"/>
      <c r="N39" s="50"/>
      <c r="O39" s="50"/>
      <c r="P39" s="50"/>
      <c r="Q39" s="50"/>
      <c r="R39" s="50"/>
      <c r="S39" s="50"/>
      <c r="T39" s="174"/>
      <c r="U39" s="174"/>
      <c r="V39" s="50"/>
      <c r="W39" s="50"/>
      <c r="X39" s="50"/>
      <c r="Y39" s="32"/>
    </row>
    <row r="40" spans="1:25" s="1" customFormat="1" x14ac:dyDescent="0.25">
      <c r="A40" s="5" t="s">
        <v>7</v>
      </c>
      <c r="B40" s="185">
        <f>B5+B22+B26+B30</f>
        <v>21.8</v>
      </c>
      <c r="C40" s="185">
        <f t="shared" ref="C40:X40" si="0">C5+C22+C26+C30</f>
        <v>29</v>
      </c>
      <c r="D40" s="185">
        <f t="shared" si="0"/>
        <v>6.8326000000000002</v>
      </c>
      <c r="E40" s="185">
        <f t="shared" si="0"/>
        <v>764.23640074540799</v>
      </c>
      <c r="F40" s="185">
        <f>F5+F22+F26+F30</f>
        <v>575.20000000000005</v>
      </c>
      <c r="G40" s="185">
        <f t="shared" si="0"/>
        <v>3.8000000000000003</v>
      </c>
      <c r="H40" s="185">
        <f t="shared" si="0"/>
        <v>106.20434299999999</v>
      </c>
      <c r="I40" s="185">
        <f t="shared" si="0"/>
        <v>91.868047480990001</v>
      </c>
      <c r="J40" s="185">
        <f t="shared" si="0"/>
        <v>4.1500000000000004</v>
      </c>
      <c r="K40" s="185">
        <f t="shared" si="0"/>
        <v>16.600000000000001</v>
      </c>
      <c r="L40" s="185">
        <f t="shared" si="0"/>
        <v>13.921768</v>
      </c>
      <c r="M40" s="185">
        <f t="shared" si="0"/>
        <v>5.18</v>
      </c>
      <c r="N40" s="185">
        <f t="shared" si="0"/>
        <v>143.30000000000001</v>
      </c>
      <c r="O40" s="185">
        <f t="shared" si="0"/>
        <v>31.904000000000003</v>
      </c>
      <c r="P40" s="185">
        <f t="shared" si="0"/>
        <v>167.06300000000002</v>
      </c>
      <c r="Q40" s="185">
        <f t="shared" si="0"/>
        <v>1.58</v>
      </c>
      <c r="R40" s="185">
        <f t="shared" si="0"/>
        <v>1322.5719999999999</v>
      </c>
      <c r="S40" s="185">
        <f t="shared" si="0"/>
        <v>35</v>
      </c>
      <c r="T40" s="185">
        <f t="shared" si="0"/>
        <v>36.525881077679998</v>
      </c>
      <c r="U40" s="185">
        <f t="shared" si="0"/>
        <v>10.629319174064628</v>
      </c>
      <c r="V40" s="185">
        <f t="shared" si="0"/>
        <v>20</v>
      </c>
      <c r="W40" s="185">
        <f t="shared" si="0"/>
        <v>20.849999999999998</v>
      </c>
      <c r="X40" s="185">
        <f t="shared" si="0"/>
        <v>1176.5</v>
      </c>
      <c r="Y40" s="185">
        <f>Y5+Y22+Y26+Y30</f>
        <v>4604.7173594781416</v>
      </c>
    </row>
    <row r="41" spans="1:25" s="1" customFormat="1" x14ac:dyDescent="0.25">
      <c r="L41" s="132"/>
      <c r="T41" s="132"/>
      <c r="U41" s="132"/>
      <c r="Y41" s="5"/>
    </row>
    <row r="42" spans="1:25" s="1" customFormat="1" x14ac:dyDescent="0.25">
      <c r="A42" s="5" t="s">
        <v>66</v>
      </c>
      <c r="L42" s="132"/>
      <c r="T42" s="132"/>
      <c r="U42" s="132"/>
    </row>
    <row r="43" spans="1:25" s="1" customFormat="1" x14ac:dyDescent="0.25">
      <c r="A43" s="5" t="s">
        <v>97</v>
      </c>
      <c r="F43" s="192"/>
      <c r="L43" s="132"/>
      <c r="T43" s="132"/>
      <c r="U43" s="132"/>
    </row>
    <row r="44" spans="1:25" s="1" customFormat="1" x14ac:dyDescent="0.25">
      <c r="A44" s="5" t="s">
        <v>117</v>
      </c>
      <c r="L44" s="132"/>
      <c r="T44" s="132"/>
      <c r="U44" s="132"/>
    </row>
    <row r="45" spans="1:25" s="1" customFormat="1" x14ac:dyDescent="0.25">
      <c r="L45" s="132"/>
      <c r="T45" s="132"/>
      <c r="U45" s="132"/>
    </row>
    <row r="46" spans="1:25" s="1" customFormat="1" x14ac:dyDescent="0.25">
      <c r="I46" s="176"/>
      <c r="L46" s="132"/>
      <c r="T46" s="132"/>
      <c r="U46" s="132"/>
      <c r="Y46" s="5"/>
    </row>
    <row r="47" spans="1:25" s="1" customFormat="1" x14ac:dyDescent="0.25">
      <c r="L47" s="132"/>
      <c r="T47" s="132"/>
      <c r="U47" s="132"/>
      <c r="Y47" s="5"/>
    </row>
    <row r="48" spans="1:25" s="1" customFormat="1" x14ac:dyDescent="0.25">
      <c r="L48" s="132"/>
      <c r="T48" s="132"/>
      <c r="U48" s="132"/>
      <c r="Y48" s="5"/>
    </row>
  </sheetData>
  <sheetProtection algorithmName="SHA-512" hashValue="25ukSAA6iLKf1GnYFuL4k5cOpreCmYMLVR5kB9NxIgZAp3JHzHqUDuq+tbK41HmNc0qWKcFcX+tRidWX+VeOfg==" saltValue="pIb8nNwEI8qXeSFauhWscw==" spinCount="100000" sheet="1" objects="1" scenarios="1" selectLockedCells="1" selectUnlockedCells="1"/>
  <mergeCells count="1">
    <mergeCell ref="A1:XFD1"/>
  </mergeCells>
  <pageMargins left="0.7" right="0.7" top="0.75" bottom="0.75" header="0.3" footer="0.3"/>
  <pageSetup paperSize="9" scale="42" orientation="landscape" r:id="rId1"/>
  <ignoredErrors>
    <ignoredError sqref="C18" unlockedFormula="1"/>
  </ignoredError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K31"/>
  <sheetViews>
    <sheetView workbookViewId="0">
      <selection sqref="A1:K1048576"/>
    </sheetView>
  </sheetViews>
  <sheetFormatPr defaultColWidth="9.140625" defaultRowHeight="15" x14ac:dyDescent="0.25"/>
  <cols>
    <col min="1" max="1" width="74.28515625" style="4" customWidth="1"/>
    <col min="2" max="6" width="9.28515625" style="4" customWidth="1"/>
    <col min="7" max="8" width="9.140625" style="4"/>
    <col min="9" max="11" width="9.140625" style="1"/>
  </cols>
  <sheetData>
    <row r="1" spans="1:8" s="1" customFormat="1" ht="28.5" x14ac:dyDescent="0.45">
      <c r="A1" s="8" t="s">
        <v>23</v>
      </c>
      <c r="B1" s="8"/>
      <c r="C1" s="4"/>
      <c r="D1" s="4"/>
      <c r="E1" s="4"/>
      <c r="F1" s="4"/>
      <c r="G1" s="4"/>
      <c r="H1" s="4"/>
    </row>
    <row r="2" spans="1:8" s="1" customFormat="1" x14ac:dyDescent="0.25">
      <c r="A2" s="5"/>
      <c r="B2" s="7">
        <v>2018</v>
      </c>
      <c r="C2" s="7">
        <v>2017</v>
      </c>
      <c r="D2" s="7">
        <v>2016</v>
      </c>
      <c r="E2" s="7">
        <v>2015</v>
      </c>
      <c r="F2" s="7">
        <v>2014</v>
      </c>
      <c r="G2" s="4"/>
      <c r="H2" s="4"/>
    </row>
    <row r="3" spans="1:8" s="5" customFormat="1" x14ac:dyDescent="0.25">
      <c r="A3" s="5" t="s">
        <v>56</v>
      </c>
    </row>
    <row r="4" spans="1:8" s="4" customFormat="1" x14ac:dyDescent="0.25">
      <c r="A4" s="2" t="s">
        <v>7</v>
      </c>
      <c r="B4" s="152">
        <v>4.1500000000000004</v>
      </c>
      <c r="C4" s="152">
        <v>4.33</v>
      </c>
      <c r="D4" s="152">
        <v>4.66</v>
      </c>
      <c r="E4" s="152">
        <v>4.58</v>
      </c>
      <c r="F4" s="152">
        <v>4.4000000000000004</v>
      </c>
    </row>
    <row r="5" spans="1:8" s="4" customFormat="1" x14ac:dyDescent="0.25">
      <c r="A5" s="4" t="s">
        <v>16</v>
      </c>
      <c r="B5" s="96">
        <v>1</v>
      </c>
      <c r="C5" s="96">
        <v>0.99980000000000002</v>
      </c>
      <c r="D5" s="96">
        <v>0.99</v>
      </c>
      <c r="E5" s="96">
        <v>0.99</v>
      </c>
      <c r="F5" s="96">
        <v>0.99</v>
      </c>
    </row>
    <row r="6" spans="1:8" s="4" customFormat="1" x14ac:dyDescent="0.25">
      <c r="A6" s="4" t="s">
        <v>15</v>
      </c>
      <c r="B6" s="96">
        <v>0</v>
      </c>
      <c r="C6" s="96">
        <v>2.0000000000000001E-4</v>
      </c>
      <c r="D6" s="96">
        <v>0.01</v>
      </c>
      <c r="E6" s="96">
        <v>0.01</v>
      </c>
      <c r="F6" s="96">
        <v>0.01</v>
      </c>
    </row>
    <row r="7" spans="1:8" s="4" customFormat="1" x14ac:dyDescent="0.25">
      <c r="A7" s="4" t="s">
        <v>14</v>
      </c>
      <c r="B7" s="96">
        <v>0</v>
      </c>
      <c r="C7" s="96">
        <v>0</v>
      </c>
      <c r="D7" s="56">
        <v>0</v>
      </c>
      <c r="E7" s="56">
        <v>0</v>
      </c>
      <c r="F7" s="56">
        <v>0</v>
      </c>
    </row>
    <row r="8" spans="1:8" s="3" customFormat="1" x14ac:dyDescent="0.25">
      <c r="A8" s="3" t="s">
        <v>13</v>
      </c>
      <c r="B8" s="179"/>
    </row>
    <row r="9" spans="1:8" s="4" customFormat="1" x14ac:dyDescent="0.25">
      <c r="A9" s="2" t="s">
        <v>4</v>
      </c>
      <c r="B9" s="96">
        <v>0.34</v>
      </c>
      <c r="C9" s="96">
        <v>0.35799999999999998</v>
      </c>
      <c r="D9" s="96">
        <v>0.373</v>
      </c>
      <c r="E9" s="96">
        <v>0.372</v>
      </c>
      <c r="F9" s="96">
        <v>0.35</v>
      </c>
    </row>
    <row r="10" spans="1:8" s="4" customFormat="1" x14ac:dyDescent="0.25">
      <c r="A10" s="2" t="s">
        <v>3</v>
      </c>
      <c r="B10" s="96">
        <v>0.5</v>
      </c>
      <c r="C10" s="96">
        <v>0.48699999999999999</v>
      </c>
      <c r="D10" s="96">
        <v>0.45700000000000002</v>
      </c>
      <c r="E10" s="96">
        <v>0.46400000000000002</v>
      </c>
      <c r="F10" s="96">
        <v>0.496</v>
      </c>
    </row>
    <row r="11" spans="1:8" s="1" customFormat="1" x14ac:dyDescent="0.25">
      <c r="A11" s="4" t="s">
        <v>2</v>
      </c>
      <c r="B11" s="96">
        <v>0.161</v>
      </c>
      <c r="C11" s="96">
        <v>0.129</v>
      </c>
      <c r="D11" s="96">
        <v>0.155</v>
      </c>
      <c r="E11" s="96">
        <v>0.153</v>
      </c>
      <c r="F11" s="96">
        <v>0.14000000000000001</v>
      </c>
      <c r="G11" s="4"/>
      <c r="H11" s="4"/>
    </row>
    <row r="12" spans="1:8" s="1" customFormat="1" x14ac:dyDescent="0.25">
      <c r="A12" s="4" t="s">
        <v>1</v>
      </c>
      <c r="B12" s="96">
        <v>0</v>
      </c>
      <c r="C12" s="96"/>
      <c r="D12" s="34"/>
      <c r="E12" s="34"/>
      <c r="F12" s="34"/>
      <c r="G12" s="4"/>
      <c r="H12" s="4"/>
    </row>
    <row r="13" spans="1:8" s="1" customFormat="1" x14ac:dyDescent="0.25">
      <c r="A13" s="4" t="s">
        <v>0</v>
      </c>
      <c r="B13" s="96">
        <v>0</v>
      </c>
      <c r="C13" s="96"/>
      <c r="D13" s="145">
        <v>0.01</v>
      </c>
      <c r="E13" s="145">
        <v>0.01</v>
      </c>
      <c r="F13" s="145">
        <v>0.01</v>
      </c>
      <c r="G13" s="4"/>
      <c r="H13" s="4"/>
    </row>
    <row r="14" spans="1:8" s="1" customFormat="1" x14ac:dyDescent="0.25">
      <c r="A14" s="113" t="s">
        <v>12</v>
      </c>
      <c r="B14" s="96">
        <v>0.70099999999999996</v>
      </c>
      <c r="C14" s="96">
        <v>0.66900000000000004</v>
      </c>
      <c r="D14" s="4"/>
      <c r="E14" s="4"/>
      <c r="F14" s="4"/>
      <c r="G14" s="4"/>
      <c r="H14" s="4"/>
    </row>
    <row r="15" spans="1:8" s="5" customFormat="1" x14ac:dyDescent="0.25">
      <c r="A15" s="5" t="s">
        <v>11</v>
      </c>
      <c r="B15" s="179"/>
    </row>
    <row r="16" spans="1:8" s="1" customFormat="1" x14ac:dyDescent="0.25">
      <c r="A16" s="4" t="s">
        <v>10</v>
      </c>
      <c r="B16" s="37">
        <v>9500</v>
      </c>
      <c r="C16" s="37">
        <v>20131</v>
      </c>
      <c r="D16" s="37">
        <v>12500</v>
      </c>
      <c r="E16" s="37">
        <v>14500</v>
      </c>
      <c r="F16" s="37">
        <v>15500</v>
      </c>
      <c r="G16" s="4"/>
      <c r="H16" s="4"/>
    </row>
    <row r="17" spans="1:8" s="1" customFormat="1" x14ac:dyDescent="0.25">
      <c r="A17" s="4" t="s">
        <v>9</v>
      </c>
      <c r="B17" s="37">
        <v>58500</v>
      </c>
      <c r="C17" s="37">
        <v>48796</v>
      </c>
      <c r="D17" s="37">
        <v>60000</v>
      </c>
      <c r="E17" s="37">
        <v>58100</v>
      </c>
      <c r="F17" s="37">
        <v>56500</v>
      </c>
      <c r="G17" s="4"/>
      <c r="H17" s="4"/>
    </row>
    <row r="18" spans="1:8" s="1" customFormat="1" x14ac:dyDescent="0.25">
      <c r="A18" s="4" t="s">
        <v>8</v>
      </c>
      <c r="B18" s="37">
        <v>45</v>
      </c>
      <c r="C18" s="37">
        <v>47</v>
      </c>
      <c r="D18" s="37">
        <v>47</v>
      </c>
      <c r="E18" s="37">
        <v>48</v>
      </c>
      <c r="F18" s="37">
        <v>49</v>
      </c>
      <c r="G18" s="4"/>
      <c r="H18" s="4"/>
    </row>
    <row r="19" spans="1:8" s="1" customFormat="1" x14ac:dyDescent="0.25">
      <c r="A19" s="4"/>
      <c r="B19" s="114"/>
      <c r="C19" s="4"/>
      <c r="D19" s="4"/>
      <c r="E19" s="4"/>
      <c r="F19" s="4"/>
      <c r="G19" s="4"/>
      <c r="H19" s="4"/>
    </row>
    <row r="20" spans="1:8" s="5" customFormat="1" x14ac:dyDescent="0.25">
      <c r="A20" s="3" t="s">
        <v>46</v>
      </c>
      <c r="B20" s="179"/>
      <c r="C20" s="3"/>
    </row>
    <row r="21" spans="1:8" s="4" customFormat="1" x14ac:dyDescent="0.25">
      <c r="A21" s="4" t="s">
        <v>7</v>
      </c>
      <c r="B21" s="38"/>
      <c r="C21" s="38"/>
      <c r="D21" s="38"/>
      <c r="E21" s="38"/>
      <c r="F21" s="38"/>
    </row>
    <row r="22" spans="1:8" s="4" customFormat="1" x14ac:dyDescent="0.25">
      <c r="A22" s="4" t="s">
        <v>6</v>
      </c>
      <c r="B22" s="38"/>
      <c r="C22" s="38"/>
      <c r="D22" s="38"/>
      <c r="E22" s="38"/>
      <c r="F22" s="38"/>
    </row>
    <row r="23" spans="1:8" s="4" customFormat="1" x14ac:dyDescent="0.25">
      <c r="B23" s="114"/>
      <c r="C23" s="2"/>
    </row>
    <row r="24" spans="1:8" s="5" customFormat="1" x14ac:dyDescent="0.25">
      <c r="A24" s="3" t="s">
        <v>47</v>
      </c>
      <c r="B24" s="179"/>
      <c r="C24" s="3"/>
    </row>
    <row r="25" spans="1:8" s="4" customFormat="1" x14ac:dyDescent="0.25">
      <c r="A25" s="4" t="s">
        <v>7</v>
      </c>
      <c r="B25" s="38"/>
      <c r="C25" s="38"/>
      <c r="D25" s="38"/>
      <c r="E25" s="38"/>
      <c r="F25" s="38"/>
    </row>
    <row r="26" spans="1:8" s="4" customFormat="1" x14ac:dyDescent="0.25">
      <c r="A26" s="4" t="s">
        <v>6</v>
      </c>
      <c r="B26" s="38"/>
      <c r="C26" s="38"/>
      <c r="D26" s="38"/>
      <c r="E26" s="38"/>
      <c r="F26" s="38"/>
    </row>
    <row r="27" spans="1:8" s="4" customFormat="1" x14ac:dyDescent="0.25">
      <c r="B27" s="114"/>
      <c r="C27" s="2"/>
    </row>
    <row r="28" spans="1:8" s="5" customFormat="1" x14ac:dyDescent="0.25">
      <c r="A28" s="3" t="s">
        <v>48</v>
      </c>
      <c r="B28" s="179"/>
      <c r="C28" s="3"/>
    </row>
    <row r="29" spans="1:8" s="4" customFormat="1" x14ac:dyDescent="0.25">
      <c r="A29" s="4" t="s">
        <v>7</v>
      </c>
      <c r="B29" s="38"/>
      <c r="C29" s="38"/>
      <c r="D29" s="38"/>
      <c r="E29" s="38"/>
      <c r="F29" s="38"/>
    </row>
    <row r="30" spans="1:8" s="4" customFormat="1" x14ac:dyDescent="0.25">
      <c r="A30" s="4" t="s">
        <v>6</v>
      </c>
      <c r="B30" s="38"/>
      <c r="C30" s="38"/>
      <c r="D30" s="38"/>
      <c r="E30" s="38"/>
      <c r="F30" s="38"/>
    </row>
    <row r="31" spans="1:8" x14ac:dyDescent="0.25">
      <c r="B31" s="179"/>
    </row>
  </sheetData>
  <sheetProtection algorithmName="SHA-512" hashValue="FQZPCcpCyCF7EQuuQs9ym0edWDGoUU44Kv/6FHODlIlV7m2F255VSQz5TljJQUDbYlWA+/HqTb44MiDm6a7KrQ==" saltValue="SOAH9efkS1zJHfDsJFEpWg==" spinCount="100000" sheet="1" objects="1" scenarios="1" selectLockedCells="1" selectUnlockedCells="1"/>
  <pageMargins left="0.7" right="0.7" top="0.75" bottom="0.75" header="0.3" footer="0.3"/>
  <pageSetup paperSize="9" scale="7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H31"/>
  <sheetViews>
    <sheetView workbookViewId="0">
      <selection sqref="A1:N1048576"/>
    </sheetView>
  </sheetViews>
  <sheetFormatPr defaultColWidth="9.140625" defaultRowHeight="15" x14ac:dyDescent="0.25"/>
  <cols>
    <col min="1" max="1" width="74.28515625" style="4" customWidth="1"/>
    <col min="2" max="7" width="9.28515625" style="4" customWidth="1"/>
    <col min="8" max="8" width="9.140625" style="4"/>
  </cols>
  <sheetData>
    <row r="1" spans="1:8" s="1" customFormat="1" ht="28.5" x14ac:dyDescent="0.45">
      <c r="A1" s="8" t="s">
        <v>38</v>
      </c>
      <c r="B1" s="8"/>
      <c r="C1" s="4"/>
      <c r="D1" s="4"/>
      <c r="E1" s="4"/>
      <c r="F1" s="4"/>
      <c r="G1" s="4"/>
      <c r="H1" s="4"/>
    </row>
    <row r="2" spans="1:8" s="1" customFormat="1" x14ac:dyDescent="0.25">
      <c r="A2" s="5"/>
      <c r="B2" s="7">
        <v>2018</v>
      </c>
      <c r="C2" s="7">
        <v>2017</v>
      </c>
      <c r="D2" s="7">
        <v>2016</v>
      </c>
      <c r="E2" s="7">
        <v>2015</v>
      </c>
      <c r="F2" s="7">
        <v>2014</v>
      </c>
      <c r="G2" s="7">
        <v>2013</v>
      </c>
      <c r="H2" s="4"/>
    </row>
    <row r="3" spans="1:8" s="5" customFormat="1" x14ac:dyDescent="0.25">
      <c r="A3" s="5" t="s">
        <v>56</v>
      </c>
    </row>
    <row r="4" spans="1:8" s="4" customFormat="1" x14ac:dyDescent="0.25">
      <c r="A4" s="2" t="s">
        <v>7</v>
      </c>
      <c r="B4" s="146">
        <v>16.600000000000001</v>
      </c>
      <c r="C4" s="146">
        <v>15.9</v>
      </c>
      <c r="D4" s="147">
        <v>13.9</v>
      </c>
      <c r="E4" s="147">
        <v>12.2</v>
      </c>
      <c r="F4" s="147">
        <v>10.3</v>
      </c>
      <c r="G4" s="147">
        <v>8.6</v>
      </c>
    </row>
    <row r="5" spans="1:8" s="4" customFormat="1" x14ac:dyDescent="0.25">
      <c r="A5" s="4" t="s">
        <v>16</v>
      </c>
      <c r="B5" s="129">
        <v>0</v>
      </c>
      <c r="C5" s="129">
        <v>0</v>
      </c>
      <c r="D5" s="145">
        <v>0</v>
      </c>
      <c r="E5" s="145">
        <v>0</v>
      </c>
      <c r="F5" s="145">
        <v>0</v>
      </c>
      <c r="G5" s="145">
        <v>0</v>
      </c>
    </row>
    <row r="6" spans="1:8" s="4" customFormat="1" x14ac:dyDescent="0.25">
      <c r="A6" s="4" t="s">
        <v>15</v>
      </c>
      <c r="B6" s="129">
        <v>1</v>
      </c>
      <c r="C6" s="129">
        <v>1</v>
      </c>
      <c r="D6" s="145">
        <v>1</v>
      </c>
      <c r="E6" s="145">
        <v>1</v>
      </c>
      <c r="F6" s="145">
        <v>1</v>
      </c>
      <c r="G6" s="145">
        <v>1</v>
      </c>
    </row>
    <row r="7" spans="1:8" s="4" customFormat="1" x14ac:dyDescent="0.25">
      <c r="A7" s="4" t="s">
        <v>14</v>
      </c>
      <c r="B7" s="129">
        <v>0</v>
      </c>
      <c r="C7" s="129">
        <v>0</v>
      </c>
      <c r="D7" s="145">
        <v>0</v>
      </c>
      <c r="E7" s="145">
        <v>0</v>
      </c>
      <c r="F7" s="145">
        <v>0</v>
      </c>
      <c r="G7" s="145">
        <v>0</v>
      </c>
    </row>
    <row r="8" spans="1:8" s="3" customFormat="1" x14ac:dyDescent="0.25">
      <c r="A8" s="3" t="s">
        <v>13</v>
      </c>
      <c r="B8" s="179"/>
      <c r="C8" s="13"/>
      <c r="D8" s="13"/>
      <c r="E8" s="13"/>
      <c r="F8" s="13"/>
      <c r="G8" s="13"/>
    </row>
    <row r="9" spans="1:8" s="4" customFormat="1" x14ac:dyDescent="0.25">
      <c r="A9" s="2" t="s">
        <v>4</v>
      </c>
      <c r="B9" s="129">
        <v>0.33</v>
      </c>
      <c r="C9" s="129">
        <v>0.38</v>
      </c>
      <c r="D9" s="55">
        <v>0.30841178037622669</v>
      </c>
      <c r="E9" s="55">
        <v>0.30841178037622669</v>
      </c>
      <c r="F9" s="55">
        <v>0.30676351301482763</v>
      </c>
      <c r="G9" s="55">
        <v>0.31677213079044736</v>
      </c>
    </row>
    <row r="10" spans="1:8" s="4" customFormat="1" x14ac:dyDescent="0.25">
      <c r="A10" s="2" t="s">
        <v>3</v>
      </c>
      <c r="B10" s="129">
        <v>0.63</v>
      </c>
      <c r="C10" s="129">
        <v>0.56999999999999995</v>
      </c>
      <c r="D10" s="55">
        <v>0.56658999449096148</v>
      </c>
      <c r="E10" s="55">
        <v>0.56658999449096148</v>
      </c>
      <c r="F10" s="55">
        <v>0.56983208241370098</v>
      </c>
      <c r="G10" s="55">
        <v>0.56489902978526274</v>
      </c>
    </row>
    <row r="11" spans="1:8" s="1" customFormat="1" x14ac:dyDescent="0.25">
      <c r="A11" s="4" t="s">
        <v>2</v>
      </c>
      <c r="B11" s="129">
        <v>0</v>
      </c>
      <c r="C11" s="129">
        <v>0</v>
      </c>
      <c r="D11" s="55">
        <v>0</v>
      </c>
      <c r="E11" s="55">
        <v>0</v>
      </c>
      <c r="F11" s="55">
        <v>0</v>
      </c>
      <c r="G11" s="55">
        <v>0</v>
      </c>
      <c r="H11" s="4"/>
    </row>
    <row r="12" spans="1:8" s="1" customFormat="1" x14ac:dyDescent="0.25">
      <c r="A12" s="4" t="s">
        <v>1</v>
      </c>
      <c r="B12" s="129">
        <v>0.04</v>
      </c>
      <c r="C12" s="129">
        <v>0.05</v>
      </c>
      <c r="D12" s="55">
        <v>6.3E-2</v>
      </c>
      <c r="E12" s="55">
        <v>7.0919684330828903E-2</v>
      </c>
      <c r="F12" s="55">
        <v>6.2471446040707382E-2</v>
      </c>
      <c r="G12" s="55">
        <v>4.628632591957741E-2</v>
      </c>
      <c r="H12" s="4"/>
    </row>
    <row r="13" spans="1:8" s="1" customFormat="1" x14ac:dyDescent="0.25">
      <c r="A13" s="4" t="s">
        <v>0</v>
      </c>
      <c r="B13" s="129">
        <v>0</v>
      </c>
      <c r="C13" s="129">
        <v>0</v>
      </c>
      <c r="D13" s="55">
        <v>5.4899999999999997E-2</v>
      </c>
      <c r="E13" s="55">
        <v>5.4078540801982856E-2</v>
      </c>
      <c r="F13" s="55">
        <v>6.0932958530764046E-2</v>
      </c>
      <c r="G13" s="55">
        <v>7.2042513504712538E-2</v>
      </c>
      <c r="H13" s="4"/>
    </row>
    <row r="14" spans="1:8" s="1" customFormat="1" x14ac:dyDescent="0.25">
      <c r="A14" s="113" t="s">
        <v>12</v>
      </c>
      <c r="B14" s="129" t="s">
        <v>37</v>
      </c>
      <c r="C14" s="129" t="s">
        <v>37</v>
      </c>
      <c r="D14" s="30"/>
      <c r="E14" s="30"/>
      <c r="F14" s="30"/>
      <c r="G14" s="30"/>
      <c r="H14" s="4"/>
    </row>
    <row r="15" spans="1:8" s="5" customFormat="1" x14ac:dyDescent="0.25">
      <c r="A15" s="5" t="s">
        <v>11</v>
      </c>
      <c r="B15" s="179"/>
      <c r="C15" s="32"/>
      <c r="D15" s="32"/>
      <c r="E15" s="32"/>
      <c r="F15" s="32"/>
      <c r="G15" s="32"/>
    </row>
    <row r="16" spans="1:8" s="1" customFormat="1" x14ac:dyDescent="0.25">
      <c r="A16" s="4" t="s">
        <v>10</v>
      </c>
      <c r="B16" s="130">
        <v>2620000</v>
      </c>
      <c r="C16" s="130">
        <v>2400000</v>
      </c>
      <c r="D16" s="51">
        <v>2181000</v>
      </c>
      <c r="E16" s="51">
        <v>1993000</v>
      </c>
      <c r="F16" s="51">
        <v>1783000</v>
      </c>
      <c r="G16" s="51">
        <v>1536000</v>
      </c>
      <c r="H16" s="4"/>
    </row>
    <row r="17" spans="1:8" s="1" customFormat="1" x14ac:dyDescent="0.25">
      <c r="A17" s="4" t="s">
        <v>9</v>
      </c>
      <c r="B17" s="130" t="s">
        <v>40</v>
      </c>
      <c r="C17" s="130" t="s">
        <v>40</v>
      </c>
      <c r="D17" s="51" t="s">
        <v>40</v>
      </c>
      <c r="E17" s="51" t="s">
        <v>40</v>
      </c>
      <c r="F17" s="51" t="s">
        <v>40</v>
      </c>
      <c r="G17" s="51" t="s">
        <v>40</v>
      </c>
      <c r="H17" s="4"/>
    </row>
    <row r="18" spans="1:8" s="1" customFormat="1" x14ac:dyDescent="0.25">
      <c r="A18" s="4" t="s">
        <v>8</v>
      </c>
      <c r="B18" s="130">
        <v>25252</v>
      </c>
      <c r="C18" s="130">
        <v>25489</v>
      </c>
      <c r="D18" s="51">
        <v>24248</v>
      </c>
      <c r="E18" s="51">
        <v>22034</v>
      </c>
      <c r="F18" s="51">
        <v>19945</v>
      </c>
      <c r="G18" s="51">
        <v>14483</v>
      </c>
      <c r="H18" s="4"/>
    </row>
    <row r="19" spans="1:8" s="1" customFormat="1" x14ac:dyDescent="0.25">
      <c r="A19" s="4"/>
      <c r="B19"/>
      <c r="C19" s="30"/>
      <c r="D19" s="30"/>
      <c r="E19" s="30"/>
      <c r="F19" s="30"/>
      <c r="G19" s="30"/>
      <c r="H19" s="4"/>
    </row>
    <row r="20" spans="1:8" s="5" customFormat="1" x14ac:dyDescent="0.25">
      <c r="A20" s="3" t="s">
        <v>46</v>
      </c>
      <c r="B20" s="179"/>
      <c r="C20" s="13"/>
      <c r="D20" s="32"/>
      <c r="E20" s="32"/>
      <c r="F20" s="32"/>
      <c r="G20" s="32"/>
    </row>
    <row r="21" spans="1:8" s="4" customFormat="1" x14ac:dyDescent="0.25">
      <c r="A21" s="4" t="s">
        <v>7</v>
      </c>
      <c r="B21" s="131"/>
      <c r="C21" s="131"/>
      <c r="D21" s="131"/>
      <c r="E21" s="131"/>
      <c r="F21" s="131"/>
      <c r="G21" s="131"/>
    </row>
    <row r="22" spans="1:8" s="4" customFormat="1" x14ac:dyDescent="0.25">
      <c r="A22" s="4" t="s">
        <v>6</v>
      </c>
      <c r="B22" s="131"/>
      <c r="C22" s="131"/>
      <c r="D22" s="131"/>
      <c r="E22" s="131"/>
      <c r="F22" s="131"/>
      <c r="G22" s="131"/>
    </row>
    <row r="23" spans="1:8" s="4" customFormat="1" x14ac:dyDescent="0.25">
      <c r="B23"/>
      <c r="C23" s="14"/>
      <c r="D23" s="30"/>
      <c r="E23" s="30"/>
      <c r="F23" s="30"/>
      <c r="G23" s="30"/>
    </row>
    <row r="24" spans="1:8" s="5" customFormat="1" x14ac:dyDescent="0.25">
      <c r="A24" s="3" t="s">
        <v>47</v>
      </c>
      <c r="B24" s="179"/>
      <c r="C24" s="13"/>
      <c r="D24" s="32"/>
      <c r="E24" s="32"/>
      <c r="F24" s="32"/>
      <c r="G24" s="32"/>
    </row>
    <row r="25" spans="1:8" s="4" customFormat="1" x14ac:dyDescent="0.25">
      <c r="A25" s="4" t="s">
        <v>7</v>
      </c>
      <c r="B25" s="131"/>
      <c r="C25" s="131"/>
      <c r="D25" s="131"/>
      <c r="E25" s="131"/>
      <c r="F25" s="131"/>
      <c r="G25" s="131"/>
    </row>
    <row r="26" spans="1:8" s="4" customFormat="1" x14ac:dyDescent="0.25">
      <c r="A26" s="4" t="s">
        <v>6</v>
      </c>
      <c r="B26" s="131"/>
      <c r="C26" s="131"/>
      <c r="D26" s="131"/>
      <c r="E26" s="131"/>
      <c r="F26" s="131"/>
      <c r="G26" s="131"/>
    </row>
    <row r="27" spans="1:8" s="4" customFormat="1" x14ac:dyDescent="0.25">
      <c r="B27"/>
      <c r="C27" s="14"/>
      <c r="D27" s="30"/>
      <c r="E27" s="30"/>
      <c r="F27" s="30"/>
      <c r="G27" s="30"/>
    </row>
    <row r="28" spans="1:8" s="5" customFormat="1" x14ac:dyDescent="0.25">
      <c r="A28" s="3" t="s">
        <v>48</v>
      </c>
      <c r="B28" s="179"/>
      <c r="C28" s="13"/>
      <c r="D28" s="32"/>
      <c r="E28" s="32"/>
      <c r="F28" s="32"/>
      <c r="G28" s="32"/>
    </row>
    <row r="29" spans="1:8" s="4" customFormat="1" x14ac:dyDescent="0.25">
      <c r="A29" s="4" t="s">
        <v>7</v>
      </c>
      <c r="B29" s="131"/>
      <c r="C29" s="131"/>
      <c r="D29" s="131"/>
      <c r="E29" s="131"/>
      <c r="F29" s="131"/>
      <c r="G29" s="131"/>
    </row>
    <row r="30" spans="1:8" s="4" customFormat="1" x14ac:dyDescent="0.25">
      <c r="A30" s="4" t="s">
        <v>6</v>
      </c>
      <c r="B30" s="131"/>
      <c r="C30" s="131"/>
      <c r="D30" s="131"/>
      <c r="E30" s="131"/>
      <c r="F30" s="131"/>
      <c r="G30" s="131"/>
    </row>
    <row r="31" spans="1:8" x14ac:dyDescent="0.25">
      <c r="B31" s="179"/>
    </row>
  </sheetData>
  <sheetProtection algorithmName="SHA-512" hashValue="1D5zC6ZTFpt7h96lFg/qmmna1Ml1k8iL+GREQ+BpOrbROF60kyrECxCtXkUdSxgGzhQe5BZydlXNK5i8O0rAdA==" saltValue="cUtPBd46B6WpkjFsw5gQnw==" spinCount="100000" sheet="1" objects="1" scenarios="1" selectLockedCells="1" selectUnlockedCells="1"/>
  <pageMargins left="0.7" right="0.7" top="0.75" bottom="0.75" header="0.3" footer="0.3"/>
  <pageSetup paperSize="9" scale="7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H36"/>
  <sheetViews>
    <sheetView workbookViewId="0">
      <selection sqref="A1:N1048576"/>
    </sheetView>
  </sheetViews>
  <sheetFormatPr defaultColWidth="9.140625" defaultRowHeight="15" x14ac:dyDescent="0.25"/>
  <cols>
    <col min="1" max="1" width="74.28515625" style="4" customWidth="1"/>
    <col min="2" max="7" width="9.28515625" style="4" customWidth="1"/>
    <col min="8" max="8" width="9.140625" style="4"/>
  </cols>
  <sheetData>
    <row r="1" spans="1:8" s="1" customFormat="1" ht="28.5" x14ac:dyDescent="0.45">
      <c r="A1" s="8" t="s">
        <v>24</v>
      </c>
      <c r="B1" s="8"/>
      <c r="C1" s="4"/>
      <c r="D1" s="4"/>
      <c r="E1" s="4"/>
      <c r="F1" s="4"/>
      <c r="G1" s="4"/>
      <c r="H1" s="4"/>
    </row>
    <row r="2" spans="1:8" s="1" customFormat="1" x14ac:dyDescent="0.25">
      <c r="A2" s="5"/>
      <c r="B2" s="7">
        <v>2018</v>
      </c>
      <c r="C2" s="7">
        <v>2017</v>
      </c>
      <c r="D2" s="7">
        <v>2016</v>
      </c>
      <c r="E2" s="7">
        <v>2015</v>
      </c>
      <c r="F2" s="7">
        <v>2014</v>
      </c>
      <c r="G2" s="7">
        <v>2013</v>
      </c>
      <c r="H2" s="4"/>
    </row>
    <row r="3" spans="1:8" s="5" customFormat="1" x14ac:dyDescent="0.25">
      <c r="A3" s="5" t="s">
        <v>56</v>
      </c>
    </row>
    <row r="4" spans="1:8" s="4" customFormat="1" x14ac:dyDescent="0.25">
      <c r="A4" s="2" t="s">
        <v>7</v>
      </c>
      <c r="B4" s="156">
        <f>13.2289</f>
        <v>13.228899999999999</v>
      </c>
      <c r="C4" s="152">
        <v>12.234343000000001</v>
      </c>
      <c r="D4" s="156">
        <v>11.1381</v>
      </c>
      <c r="E4" s="156">
        <v>9.6928180000000008</v>
      </c>
      <c r="F4" s="156">
        <v>8.6513629999999999</v>
      </c>
      <c r="G4" s="158">
        <v>7.6257299999999999</v>
      </c>
    </row>
    <row r="5" spans="1:8" s="4" customFormat="1" x14ac:dyDescent="0.25">
      <c r="A5" s="4" t="s">
        <v>16</v>
      </c>
      <c r="B5" s="96">
        <v>0</v>
      </c>
      <c r="C5" s="96">
        <v>0</v>
      </c>
      <c r="D5" s="34" t="s">
        <v>94</v>
      </c>
      <c r="E5" s="34" t="s">
        <v>94</v>
      </c>
      <c r="F5" s="34" t="s">
        <v>94</v>
      </c>
      <c r="G5" s="34" t="s">
        <v>94</v>
      </c>
    </row>
    <row r="6" spans="1:8" s="4" customFormat="1" x14ac:dyDescent="0.25">
      <c r="A6" s="4" t="s">
        <v>15</v>
      </c>
      <c r="B6" s="96">
        <v>1</v>
      </c>
      <c r="C6" s="96">
        <v>1</v>
      </c>
      <c r="D6" s="145">
        <v>1</v>
      </c>
      <c r="E6" s="145">
        <v>1</v>
      </c>
      <c r="F6" s="145">
        <v>1</v>
      </c>
      <c r="G6" s="145">
        <v>1</v>
      </c>
    </row>
    <row r="7" spans="1:8" s="4" customFormat="1" x14ac:dyDescent="0.25">
      <c r="A7" s="4" t="s">
        <v>14</v>
      </c>
      <c r="B7" s="96">
        <v>0</v>
      </c>
      <c r="C7" s="96">
        <v>0</v>
      </c>
      <c r="D7" s="34" t="s">
        <v>94</v>
      </c>
      <c r="E7" s="34" t="s">
        <v>94</v>
      </c>
      <c r="F7" s="34" t="s">
        <v>94</v>
      </c>
      <c r="G7" s="34" t="s">
        <v>94</v>
      </c>
    </row>
    <row r="8" spans="1:8" s="3" customFormat="1" x14ac:dyDescent="0.25">
      <c r="A8" s="3" t="s">
        <v>13</v>
      </c>
    </row>
    <row r="9" spans="1:8" s="4" customFormat="1" x14ac:dyDescent="0.25">
      <c r="A9" s="2" t="s">
        <v>4</v>
      </c>
      <c r="B9" s="96">
        <v>0.223</v>
      </c>
      <c r="C9" s="96">
        <v>0.22220000000000001</v>
      </c>
      <c r="D9" s="159">
        <v>0.19539999999999999</v>
      </c>
      <c r="E9" s="159">
        <v>0.18953111643438253</v>
      </c>
      <c r="F9" s="159">
        <v>0.18423976242903273</v>
      </c>
      <c r="G9" s="159">
        <v>0.19102926879954626</v>
      </c>
    </row>
    <row r="10" spans="1:8" s="4" customFormat="1" x14ac:dyDescent="0.25">
      <c r="A10" s="2" t="s">
        <v>3</v>
      </c>
      <c r="B10" s="96">
        <v>0.70609999999999995</v>
      </c>
      <c r="C10" s="96">
        <v>0.74429999999999996</v>
      </c>
      <c r="D10" s="159">
        <v>0.77688400000000002</v>
      </c>
      <c r="E10" s="159">
        <v>0.74652869471548788</v>
      </c>
      <c r="F10" s="159">
        <v>0.73431015540391043</v>
      </c>
      <c r="G10" s="159">
        <v>0.71234316348043936</v>
      </c>
    </row>
    <row r="11" spans="1:8" s="1" customFormat="1" x14ac:dyDescent="0.25">
      <c r="A11" s="4" t="s">
        <v>2</v>
      </c>
      <c r="B11" s="96">
        <v>0</v>
      </c>
      <c r="C11" s="96">
        <v>0</v>
      </c>
      <c r="D11" s="159">
        <v>0</v>
      </c>
      <c r="E11" s="160" t="s">
        <v>94</v>
      </c>
      <c r="F11" s="160" t="s">
        <v>94</v>
      </c>
      <c r="G11" s="160" t="s">
        <v>94</v>
      </c>
      <c r="H11" s="4"/>
    </row>
    <row r="12" spans="1:8" s="1" customFormat="1" x14ac:dyDescent="0.25">
      <c r="A12" s="4" t="s">
        <v>1</v>
      </c>
      <c r="B12" s="96">
        <v>6.7699999999999996E-2</v>
      </c>
      <c r="C12" s="96">
        <v>3.8100000000000002E-2</v>
      </c>
      <c r="D12" s="159">
        <v>2.7300000000000001E-2</v>
      </c>
      <c r="E12" s="151">
        <v>1.9600778517138776E-2</v>
      </c>
      <c r="F12" s="151">
        <v>3.7741603159077812E-2</v>
      </c>
      <c r="G12" s="151">
        <v>3.1966143659435932E-2</v>
      </c>
      <c r="H12" s="4"/>
    </row>
    <row r="13" spans="1:8" s="1" customFormat="1" x14ac:dyDescent="0.25">
      <c r="A13" s="4" t="s">
        <v>0</v>
      </c>
      <c r="B13" s="96">
        <v>3.2000000000000002E-3</v>
      </c>
      <c r="C13" s="96">
        <v>2.8E-3</v>
      </c>
      <c r="D13" s="159">
        <v>4.1599999999999998E-2</v>
      </c>
      <c r="E13" s="151">
        <v>5.9949115792375871E-2</v>
      </c>
      <c r="F13" s="151">
        <v>5.5201397167378034E-2</v>
      </c>
      <c r="G13" s="151">
        <v>6.466142406057851E-2</v>
      </c>
      <c r="H13" s="4"/>
    </row>
    <row r="14" spans="1:8" s="1" customFormat="1" x14ac:dyDescent="0.25">
      <c r="A14" s="113" t="s">
        <v>12</v>
      </c>
      <c r="B14" s="96">
        <v>0.96499999999999997</v>
      </c>
      <c r="C14" s="96">
        <v>0.97499999999999998</v>
      </c>
      <c r="D14" s="4"/>
      <c r="E14" s="4"/>
      <c r="F14" s="4"/>
      <c r="G14" s="4"/>
      <c r="H14" s="4"/>
    </row>
    <row r="15" spans="1:8" s="5" customFormat="1" x14ac:dyDescent="0.25">
      <c r="A15" s="5" t="s">
        <v>11</v>
      </c>
    </row>
    <row r="16" spans="1:8" s="1" customFormat="1" x14ac:dyDescent="0.25">
      <c r="A16" s="4" t="s">
        <v>10</v>
      </c>
      <c r="B16" s="37">
        <v>1936261</v>
      </c>
      <c r="C16" s="37">
        <v>1844272</v>
      </c>
      <c r="D16" s="40">
        <v>1784169</v>
      </c>
      <c r="E16" s="40">
        <v>1731181</v>
      </c>
      <c r="F16" s="40">
        <v>1705720</v>
      </c>
      <c r="G16" s="40">
        <v>1702218</v>
      </c>
      <c r="H16" s="4"/>
    </row>
    <row r="17" spans="1:8" s="1" customFormat="1" x14ac:dyDescent="0.25">
      <c r="A17" s="4" t="s">
        <v>9</v>
      </c>
      <c r="B17" s="51" t="s">
        <v>40</v>
      </c>
      <c r="C17" s="51" t="s">
        <v>40</v>
      </c>
      <c r="D17" s="51" t="s">
        <v>40</v>
      </c>
      <c r="E17" s="51" t="s">
        <v>40</v>
      </c>
      <c r="F17" s="51" t="s">
        <v>40</v>
      </c>
      <c r="G17" s="51" t="s">
        <v>40</v>
      </c>
      <c r="H17" s="4"/>
    </row>
    <row r="18" spans="1:8" s="1" customFormat="1" x14ac:dyDescent="0.25">
      <c r="A18" s="4" t="s">
        <v>8</v>
      </c>
      <c r="B18" s="37">
        <v>12</v>
      </c>
      <c r="C18" s="37">
        <v>12</v>
      </c>
      <c r="D18" s="40">
        <v>12</v>
      </c>
      <c r="E18" s="51">
        <v>12</v>
      </c>
      <c r="F18" s="51">
        <v>12</v>
      </c>
      <c r="G18" s="51">
        <v>4</v>
      </c>
      <c r="H18" s="4"/>
    </row>
    <row r="19" spans="1:8" s="1" customFormat="1" x14ac:dyDescent="0.25">
      <c r="A19" s="4"/>
      <c r="B19" s="4"/>
      <c r="C19" s="4"/>
      <c r="D19" s="4"/>
      <c r="E19" s="4"/>
      <c r="F19" s="4"/>
      <c r="G19" s="4"/>
      <c r="H19" s="4"/>
    </row>
    <row r="20" spans="1:8" s="5" customFormat="1" x14ac:dyDescent="0.25">
      <c r="A20" s="3" t="s">
        <v>46</v>
      </c>
      <c r="B20" s="3"/>
      <c r="C20" s="3"/>
    </row>
    <row r="21" spans="1:8" s="4" customFormat="1" x14ac:dyDescent="0.25">
      <c r="A21" s="4" t="s">
        <v>7</v>
      </c>
      <c r="B21" s="38"/>
      <c r="C21" s="38"/>
      <c r="D21" s="38"/>
      <c r="E21" s="38"/>
      <c r="F21" s="38"/>
      <c r="G21" s="38"/>
    </row>
    <row r="22" spans="1:8" s="4" customFormat="1" x14ac:dyDescent="0.25">
      <c r="A22" s="4" t="s">
        <v>6</v>
      </c>
      <c r="B22" s="38"/>
      <c r="C22" s="38"/>
      <c r="D22" s="38"/>
      <c r="E22" s="38"/>
      <c r="F22" s="38"/>
      <c r="G22" s="38"/>
    </row>
    <row r="23" spans="1:8" s="4" customFormat="1" x14ac:dyDescent="0.25">
      <c r="C23" s="2"/>
    </row>
    <row r="24" spans="1:8" s="5" customFormat="1" x14ac:dyDescent="0.25">
      <c r="A24" s="3" t="s">
        <v>47</v>
      </c>
      <c r="B24" s="3"/>
      <c r="C24" s="3"/>
    </row>
    <row r="25" spans="1:8" s="4" customFormat="1" x14ac:dyDescent="0.25">
      <c r="A25" s="4" t="s">
        <v>7</v>
      </c>
      <c r="B25" s="38"/>
      <c r="C25" s="38"/>
      <c r="D25" s="38"/>
      <c r="E25" s="38"/>
      <c r="F25" s="38"/>
      <c r="G25" s="38"/>
    </row>
    <row r="26" spans="1:8" s="4" customFormat="1" x14ac:dyDescent="0.25">
      <c r="A26" s="4" t="s">
        <v>6</v>
      </c>
      <c r="B26" s="38"/>
      <c r="C26" s="38"/>
      <c r="D26" s="38"/>
      <c r="E26" s="38"/>
      <c r="F26" s="38"/>
      <c r="G26" s="38"/>
    </row>
    <row r="27" spans="1:8" s="4" customFormat="1" x14ac:dyDescent="0.25">
      <c r="C27" s="2"/>
    </row>
    <row r="28" spans="1:8" s="5" customFormat="1" x14ac:dyDescent="0.25">
      <c r="A28" s="3" t="s">
        <v>48</v>
      </c>
      <c r="B28" s="3"/>
      <c r="C28" s="3"/>
    </row>
    <row r="29" spans="1:8" s="4" customFormat="1" x14ac:dyDescent="0.25">
      <c r="A29" s="4" t="s">
        <v>7</v>
      </c>
      <c r="B29" s="38">
        <v>0.69286800000000004</v>
      </c>
      <c r="C29" s="38">
        <v>0.51846499999999995</v>
      </c>
      <c r="D29" s="156">
        <v>0.46950199999999997</v>
      </c>
      <c r="E29" s="156">
        <v>0.39879999999999999</v>
      </c>
      <c r="F29" s="156">
        <v>0.34614899999999998</v>
      </c>
      <c r="G29" s="158">
        <v>0.289134</v>
      </c>
    </row>
    <row r="30" spans="1:8" s="4" customFormat="1" x14ac:dyDescent="0.25">
      <c r="A30" s="4" t="s">
        <v>6</v>
      </c>
      <c r="B30" s="37">
        <v>340000</v>
      </c>
      <c r="C30" s="37">
        <v>285775</v>
      </c>
      <c r="D30" s="40">
        <v>257049</v>
      </c>
      <c r="E30" s="40">
        <v>236948</v>
      </c>
      <c r="F30" s="40">
        <v>220507</v>
      </c>
      <c r="G30" s="40">
        <v>204546</v>
      </c>
    </row>
    <row r="31" spans="1:8" x14ac:dyDescent="0.25">
      <c r="A31" s="3" t="s">
        <v>60</v>
      </c>
      <c r="B31" s="3"/>
      <c r="C31" s="3"/>
    </row>
    <row r="32" spans="1:8" x14ac:dyDescent="0.25">
      <c r="A32" s="2" t="s">
        <v>4</v>
      </c>
      <c r="B32" s="96">
        <v>0.27760000000000001</v>
      </c>
      <c r="C32" s="96">
        <v>0.28949999999999998</v>
      </c>
    </row>
    <row r="33" spans="1:3" x14ac:dyDescent="0.25">
      <c r="A33" s="2" t="s">
        <v>3</v>
      </c>
      <c r="B33" s="96">
        <v>0.62670000000000003</v>
      </c>
      <c r="C33" s="96">
        <v>0.65480000000000005</v>
      </c>
    </row>
    <row r="34" spans="1:3" x14ac:dyDescent="0.25">
      <c r="A34" s="4" t="s">
        <v>2</v>
      </c>
      <c r="B34" s="96">
        <v>0</v>
      </c>
      <c r="C34" s="96">
        <v>0</v>
      </c>
    </row>
    <row r="35" spans="1:3" x14ac:dyDescent="0.25">
      <c r="A35" s="4" t="s">
        <v>1</v>
      </c>
      <c r="B35" s="96">
        <v>9.5699999999999993E-2</v>
      </c>
      <c r="C35" s="96">
        <v>6.2E-2</v>
      </c>
    </row>
    <row r="36" spans="1:3" x14ac:dyDescent="0.25">
      <c r="A36" s="4" t="s">
        <v>0</v>
      </c>
      <c r="B36" s="96">
        <v>0</v>
      </c>
      <c r="C36" s="96">
        <v>0</v>
      </c>
    </row>
  </sheetData>
  <sheetProtection algorithmName="SHA-512" hashValue="TpaCt8pdtIjZ1SXO7oR/h4p3Mu2pUtUhzIwC2m8Um4NjHUlsdHjG0zYdvpXY20399abFnbWF8o56YqBGCn8IXQ==" saltValue="i2/BUahLuBPpxh2nzZgzNA==" spinCount="100000" sheet="1" objects="1" scenarios="1" selectLockedCells="1" selectUnlockedCells="1"/>
  <pageMargins left="0.7" right="0.7" top="0.75" bottom="0.75" header="0.3" footer="0.3"/>
  <pageSetup paperSize="9" scale="7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L38"/>
  <sheetViews>
    <sheetView workbookViewId="0">
      <selection sqref="A1:N1048576"/>
    </sheetView>
  </sheetViews>
  <sheetFormatPr defaultColWidth="9.140625" defaultRowHeight="15" x14ac:dyDescent="0.25"/>
  <cols>
    <col min="1" max="1" width="74.28515625" style="4" customWidth="1"/>
    <col min="2" max="2" width="9.28515625" style="4" customWidth="1"/>
    <col min="3" max="3" width="9.28515625" style="121" customWidth="1"/>
    <col min="4" max="7" width="9.28515625" style="4" customWidth="1"/>
    <col min="8" max="9" width="9.140625" style="4"/>
    <col min="10" max="12" width="9.140625" style="114"/>
  </cols>
  <sheetData>
    <row r="1" spans="1:12" s="1" customFormat="1" ht="28.5" x14ac:dyDescent="0.45">
      <c r="A1" s="8" t="s">
        <v>25</v>
      </c>
      <c r="B1" s="8"/>
      <c r="C1" s="121"/>
      <c r="D1" s="4"/>
      <c r="E1" s="4"/>
      <c r="F1" s="4"/>
      <c r="G1" s="4"/>
      <c r="H1" s="4"/>
      <c r="I1" s="4"/>
      <c r="J1" s="4"/>
      <c r="K1" s="4"/>
      <c r="L1" s="4"/>
    </row>
    <row r="2" spans="1:12" s="1" customFormat="1" x14ac:dyDescent="0.25">
      <c r="A2" s="5"/>
      <c r="B2" s="7">
        <v>2018</v>
      </c>
      <c r="C2" s="7">
        <v>2017</v>
      </c>
      <c r="D2" s="7">
        <v>2016</v>
      </c>
      <c r="E2" s="7">
        <v>2015</v>
      </c>
      <c r="F2" s="7">
        <v>2014</v>
      </c>
      <c r="G2" s="7">
        <v>2013</v>
      </c>
      <c r="H2" s="4"/>
      <c r="I2" s="4"/>
      <c r="J2" s="4"/>
      <c r="K2" s="4"/>
      <c r="L2" s="4"/>
    </row>
    <row r="3" spans="1:12" s="5" customFormat="1" x14ac:dyDescent="0.25">
      <c r="A3" s="5" t="s">
        <v>56</v>
      </c>
      <c r="C3" s="41"/>
      <c r="D3"/>
      <c r="E3"/>
      <c r="F3"/>
      <c r="G3"/>
    </row>
    <row r="4" spans="1:12" s="4" customFormat="1" x14ac:dyDescent="0.25">
      <c r="A4" s="2" t="s">
        <v>7</v>
      </c>
      <c r="B4" s="152">
        <f>247.481/321.825</f>
        <v>0.7689924648489086</v>
      </c>
      <c r="C4" s="122">
        <f>246.165/320</f>
        <v>0.76926562499999995</v>
      </c>
      <c r="D4" s="168"/>
      <c r="E4" s="168"/>
      <c r="F4" s="168"/>
      <c r="G4" s="168"/>
    </row>
    <row r="5" spans="1:12" s="4" customFormat="1" x14ac:dyDescent="0.25">
      <c r="A5" s="4" t="s">
        <v>16</v>
      </c>
      <c r="B5" s="96">
        <v>0</v>
      </c>
      <c r="C5" s="123"/>
      <c r="D5" s="34"/>
      <c r="E5" s="34"/>
      <c r="F5" s="34"/>
      <c r="G5" s="34"/>
    </row>
    <row r="6" spans="1:12" s="4" customFormat="1" x14ac:dyDescent="0.25">
      <c r="A6" s="4" t="s">
        <v>15</v>
      </c>
      <c r="B6" s="96">
        <v>1</v>
      </c>
      <c r="C6" s="123"/>
      <c r="D6" s="34"/>
      <c r="E6" s="34"/>
      <c r="F6" s="34"/>
      <c r="G6" s="34"/>
    </row>
    <row r="7" spans="1:12" s="4" customFormat="1" x14ac:dyDescent="0.25">
      <c r="A7" s="4" t="s">
        <v>14</v>
      </c>
      <c r="B7" s="96">
        <v>0</v>
      </c>
      <c r="C7" s="123"/>
      <c r="D7" s="34"/>
      <c r="E7" s="34"/>
      <c r="F7" s="34"/>
      <c r="G7" s="34"/>
    </row>
    <row r="8" spans="1:12" s="3" customFormat="1" x14ac:dyDescent="0.25">
      <c r="A8" s="3" t="s">
        <v>13</v>
      </c>
      <c r="B8" s="96"/>
      <c r="C8" s="124"/>
      <c r="D8" s="13"/>
      <c r="E8" s="13"/>
      <c r="F8" s="13"/>
      <c r="G8" s="13"/>
    </row>
    <row r="9" spans="1:12" s="4" customFormat="1" x14ac:dyDescent="0.25">
      <c r="A9" s="2" t="s">
        <v>4</v>
      </c>
      <c r="B9" s="96">
        <v>0.16</v>
      </c>
      <c r="C9" s="123"/>
      <c r="D9" s="55"/>
      <c r="E9" s="55"/>
      <c r="F9" s="55"/>
      <c r="G9" s="55"/>
    </row>
    <row r="10" spans="1:12" s="4" customFormat="1" x14ac:dyDescent="0.25">
      <c r="A10" s="2" t="s">
        <v>3</v>
      </c>
      <c r="B10" s="96"/>
      <c r="C10" s="123"/>
      <c r="D10" s="34"/>
      <c r="E10" s="34"/>
      <c r="F10" s="34"/>
      <c r="G10" s="34"/>
    </row>
    <row r="11" spans="1:12" s="1" customFormat="1" x14ac:dyDescent="0.25">
      <c r="A11" s="4" t="s">
        <v>2</v>
      </c>
      <c r="B11" s="96"/>
      <c r="C11" s="123"/>
      <c r="D11" s="51"/>
      <c r="E11" s="51"/>
      <c r="F11" s="51"/>
      <c r="G11" s="51"/>
      <c r="H11" s="4"/>
      <c r="I11" s="4"/>
      <c r="J11" s="4"/>
      <c r="K11" s="4"/>
      <c r="L11" s="4"/>
    </row>
    <row r="12" spans="1:12" s="1" customFormat="1" x14ac:dyDescent="0.25">
      <c r="A12" s="4" t="s">
        <v>1</v>
      </c>
      <c r="B12" s="96">
        <v>0.02</v>
      </c>
      <c r="C12" s="123"/>
      <c r="D12" s="55"/>
      <c r="E12" s="55"/>
      <c r="F12" s="55"/>
      <c r="G12" s="55"/>
      <c r="H12" s="4"/>
      <c r="I12" s="4"/>
      <c r="J12" s="4"/>
      <c r="K12" s="4"/>
      <c r="L12" s="4"/>
    </row>
    <row r="13" spans="1:12" s="1" customFormat="1" x14ac:dyDescent="0.25">
      <c r="A13" s="4" t="s">
        <v>0</v>
      </c>
      <c r="B13" s="96"/>
      <c r="C13" s="123"/>
      <c r="D13" s="55"/>
      <c r="E13" s="55"/>
      <c r="F13" s="55"/>
      <c r="G13" s="55"/>
      <c r="H13" s="4"/>
      <c r="I13" s="4"/>
      <c r="J13" s="4"/>
      <c r="K13" s="4"/>
      <c r="L13" s="4"/>
    </row>
    <row r="14" spans="1:12" s="1" customFormat="1" x14ac:dyDescent="0.25">
      <c r="A14" s="113" t="s">
        <v>12</v>
      </c>
      <c r="B14" s="96"/>
      <c r="C14" s="96"/>
      <c r="D14" s="4"/>
      <c r="E14" s="4"/>
      <c r="F14" s="4"/>
      <c r="G14" s="4"/>
      <c r="H14" s="4"/>
      <c r="I14" s="4"/>
    </row>
    <row r="15" spans="1:12" s="5" customFormat="1" x14ac:dyDescent="0.25">
      <c r="A15" s="5" t="s">
        <v>11</v>
      </c>
      <c r="B15" s="179"/>
      <c r="C15" s="41"/>
      <c r="D15" s="32"/>
      <c r="E15" s="32"/>
      <c r="F15" s="32"/>
      <c r="G15" s="32"/>
    </row>
    <row r="16" spans="1:12" s="1" customFormat="1" x14ac:dyDescent="0.25">
      <c r="A16" s="4" t="s">
        <v>10</v>
      </c>
      <c r="B16" s="125">
        <v>55921</v>
      </c>
      <c r="C16" s="125">
        <v>56331</v>
      </c>
      <c r="D16" s="137"/>
      <c r="E16" s="137"/>
      <c r="F16" s="137"/>
      <c r="G16" s="137"/>
      <c r="H16" s="4"/>
      <c r="I16" s="4"/>
      <c r="J16" s="4"/>
      <c r="K16" s="4"/>
      <c r="L16" s="4"/>
    </row>
    <row r="17" spans="1:12" s="1" customFormat="1" x14ac:dyDescent="0.25">
      <c r="A17" s="4" t="s">
        <v>9</v>
      </c>
      <c r="B17" s="125"/>
      <c r="C17" s="125"/>
      <c r="D17" s="169"/>
      <c r="E17" s="169"/>
      <c r="F17" s="169"/>
      <c r="G17" s="169"/>
      <c r="H17" s="4"/>
      <c r="I17" s="4"/>
      <c r="J17" s="4"/>
      <c r="K17" s="4"/>
      <c r="L17" s="4"/>
    </row>
    <row r="18" spans="1:12" s="1" customFormat="1" x14ac:dyDescent="0.25">
      <c r="A18" s="4" t="s">
        <v>8</v>
      </c>
      <c r="B18" s="125">
        <v>4</v>
      </c>
      <c r="C18" s="125">
        <v>4</v>
      </c>
      <c r="D18" s="169"/>
      <c r="E18" s="169"/>
      <c r="F18" s="169"/>
      <c r="G18" s="169"/>
      <c r="H18" s="4"/>
      <c r="I18" s="4"/>
      <c r="J18" s="4"/>
      <c r="K18" s="4"/>
      <c r="L18" s="4"/>
    </row>
    <row r="19" spans="1:12" s="1" customFormat="1" x14ac:dyDescent="0.25">
      <c r="A19" s="4"/>
      <c r="B19"/>
      <c r="C19" s="121"/>
      <c r="D19" s="50"/>
      <c r="E19" s="50"/>
      <c r="F19" s="50"/>
      <c r="G19" s="50"/>
      <c r="H19" s="4"/>
      <c r="I19" s="4"/>
      <c r="J19" s="4"/>
      <c r="K19" s="4"/>
      <c r="L19" s="4"/>
    </row>
    <row r="20" spans="1:12" s="5" customFormat="1" x14ac:dyDescent="0.25">
      <c r="A20" s="3" t="s">
        <v>46</v>
      </c>
      <c r="B20" s="179"/>
      <c r="C20" s="124"/>
      <c r="D20" s="13"/>
      <c r="E20" s="13"/>
      <c r="F20" s="13"/>
      <c r="G20" s="13"/>
    </row>
    <row r="21" spans="1:12" s="4" customFormat="1" x14ac:dyDescent="0.25">
      <c r="A21" s="4" t="s">
        <v>7</v>
      </c>
      <c r="B21" s="125"/>
      <c r="C21" s="125"/>
      <c r="D21" s="34"/>
      <c r="E21" s="34"/>
      <c r="F21" s="34"/>
      <c r="G21" s="34"/>
    </row>
    <row r="22" spans="1:12" s="4" customFormat="1" x14ac:dyDescent="0.25">
      <c r="A22" s="4" t="s">
        <v>6</v>
      </c>
      <c r="B22" s="125"/>
      <c r="C22" s="125"/>
      <c r="D22" s="34"/>
      <c r="E22" s="34"/>
      <c r="F22" s="34"/>
      <c r="G22" s="34"/>
    </row>
    <row r="23" spans="1:12" s="4" customFormat="1" x14ac:dyDescent="0.25">
      <c r="B23"/>
      <c r="C23" s="126"/>
      <c r="D23" s="14"/>
      <c r="E23" s="14"/>
      <c r="F23" s="14"/>
      <c r="G23" s="14"/>
    </row>
    <row r="24" spans="1:12" s="5" customFormat="1" x14ac:dyDescent="0.25">
      <c r="A24" s="3" t="s">
        <v>47</v>
      </c>
      <c r="B24" s="179"/>
      <c r="C24" s="124"/>
      <c r="D24" s="13"/>
      <c r="E24" s="13"/>
      <c r="F24" s="13"/>
      <c r="G24" s="13"/>
    </row>
    <row r="25" spans="1:12" s="4" customFormat="1" x14ac:dyDescent="0.25">
      <c r="A25" s="4" t="s">
        <v>7</v>
      </c>
      <c r="B25" s="125"/>
      <c r="C25" s="125"/>
      <c r="D25" s="34"/>
      <c r="E25" s="34"/>
      <c r="F25" s="34"/>
      <c r="G25" s="34"/>
    </row>
    <row r="26" spans="1:12" s="4" customFormat="1" x14ac:dyDescent="0.25">
      <c r="A26" s="4" t="s">
        <v>6</v>
      </c>
      <c r="B26" s="125"/>
      <c r="C26" s="125"/>
      <c r="D26" s="34"/>
      <c r="E26" s="34"/>
      <c r="F26" s="34"/>
      <c r="G26" s="34"/>
    </row>
    <row r="27" spans="1:12" s="4" customFormat="1" x14ac:dyDescent="0.25">
      <c r="B27"/>
      <c r="C27" s="126"/>
      <c r="D27" s="14"/>
      <c r="E27" s="14"/>
      <c r="F27" s="14"/>
      <c r="G27" s="14"/>
    </row>
    <row r="28" spans="1:12" s="5" customFormat="1" ht="15" customHeight="1" x14ac:dyDescent="0.25">
      <c r="A28" s="3" t="s">
        <v>62</v>
      </c>
      <c r="B28" s="179"/>
      <c r="C28" s="167"/>
      <c r="D28" s="13"/>
      <c r="E28" s="13"/>
      <c r="F28" s="13"/>
      <c r="G28" s="13"/>
    </row>
    <row r="29" spans="1:12" s="4" customFormat="1" x14ac:dyDescent="0.25">
      <c r="A29" s="10" t="s">
        <v>7</v>
      </c>
      <c r="B29" s="182">
        <f>4.4133897</f>
        <v>4.4133896999999997</v>
      </c>
      <c r="C29" s="182">
        <v>4.3499999999999996</v>
      </c>
      <c r="D29" s="170">
        <v>3.7616999999999998</v>
      </c>
      <c r="E29" s="171">
        <f>1162.383289782/310</f>
        <v>3.7496235154258066</v>
      </c>
      <c r="F29" s="170">
        <f>1006.287834/310</f>
        <v>3.246089787096774</v>
      </c>
      <c r="G29" s="170">
        <f>925.618443/310</f>
        <v>2.9858659451612901</v>
      </c>
    </row>
    <row r="30" spans="1:12" s="4" customFormat="1" x14ac:dyDescent="0.25">
      <c r="A30" s="10" t="s">
        <v>6</v>
      </c>
      <c r="B30" s="125">
        <v>1134172</v>
      </c>
      <c r="C30" s="125">
        <v>1139363</v>
      </c>
      <c r="D30" s="143">
        <v>1052631</v>
      </c>
      <c r="E30" s="172">
        <v>1149757</v>
      </c>
      <c r="F30" s="137">
        <v>1169625</v>
      </c>
      <c r="G30" s="137">
        <v>1185022</v>
      </c>
    </row>
    <row r="31" spans="1:12" x14ac:dyDescent="0.25">
      <c r="A31" s="11" t="s">
        <v>65</v>
      </c>
      <c r="B31" s="179"/>
      <c r="C31" s="124"/>
      <c r="D31" s="2"/>
    </row>
    <row r="32" spans="1:12" x14ac:dyDescent="0.25">
      <c r="A32" s="10" t="s">
        <v>4</v>
      </c>
      <c r="B32" s="123">
        <v>6.0299999999999999E-2</v>
      </c>
      <c r="C32" s="123">
        <v>0.05</v>
      </c>
      <c r="D32" s="2"/>
    </row>
    <row r="33" spans="1:12" x14ac:dyDescent="0.25">
      <c r="A33" s="10" t="s">
        <v>98</v>
      </c>
      <c r="B33" s="123">
        <v>0.62749999999999995</v>
      </c>
      <c r="C33" s="123">
        <v>0.63</v>
      </c>
      <c r="D33" s="2"/>
      <c r="F33" s="200"/>
    </row>
    <row r="34" spans="1:12" x14ac:dyDescent="0.25">
      <c r="A34" s="10" t="s">
        <v>2</v>
      </c>
      <c r="B34" s="123"/>
      <c r="C34" s="123"/>
      <c r="D34" s="2"/>
    </row>
    <row r="35" spans="1:12" x14ac:dyDescent="0.25">
      <c r="A35" s="10" t="s">
        <v>1</v>
      </c>
      <c r="B35" s="123">
        <v>4.1599999999999998E-2</v>
      </c>
      <c r="C35" s="123">
        <v>0.04</v>
      </c>
      <c r="D35" s="2"/>
    </row>
    <row r="36" spans="1:12" x14ac:dyDescent="0.25">
      <c r="A36" s="10" t="s">
        <v>0</v>
      </c>
      <c r="B36" s="123">
        <v>0.253</v>
      </c>
      <c r="C36" s="123">
        <v>0.27</v>
      </c>
      <c r="D36" s="2"/>
    </row>
    <row r="37" spans="1:12" x14ac:dyDescent="0.25">
      <c r="A37" s="10"/>
      <c r="B37" s="2"/>
      <c r="C37" s="173"/>
      <c r="D37" s="2"/>
    </row>
    <row r="38" spans="1:12" s="1" customFormat="1" x14ac:dyDescent="0.25">
      <c r="A38" s="201" t="s">
        <v>103</v>
      </c>
      <c r="B38" s="4"/>
      <c r="C38" s="121"/>
      <c r="D38" s="4"/>
      <c r="E38" s="4"/>
      <c r="F38" s="4"/>
      <c r="G38" s="4"/>
      <c r="H38" s="4"/>
      <c r="I38" s="4"/>
      <c r="J38" s="4"/>
      <c r="K38" s="4"/>
      <c r="L38" s="4"/>
    </row>
  </sheetData>
  <sheetProtection algorithmName="SHA-512" hashValue="MW62OAuXPKIn6BjjPCo3z7JqKcmnD+PQp7I3hyQPihYLrXB75z+1Em25YocJWsWAD0F76+Y+0v0tAjXdkElFog==" saltValue="nA+rjPO9lDAh+eereldWgw==" spinCount="100000" sheet="1" objects="1" scenarios="1" selectLockedCells="1" selectUnlockedCells="1"/>
  <hyperlinks>
    <hyperlink ref="A38" r:id="rId1" display="https://www.poundsterlinglive.com/best-exchange-rates/best-euro-to-hungarian-forint-history" xr:uid="{00000000-0004-0000-0C00-000000000000}"/>
  </hyperlinks>
  <pageMargins left="0.7" right="0.7" top="0.75" bottom="0.75" header="0.3" footer="0.3"/>
  <pageSetup paperSize="9" scale="76" orientation="portrait" r:id="rId2"/>
  <ignoredErrors>
    <ignoredError sqref="C4" unlocked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G30"/>
  <sheetViews>
    <sheetView workbookViewId="0">
      <selection sqref="A1:J1048576"/>
    </sheetView>
  </sheetViews>
  <sheetFormatPr defaultColWidth="9.140625" defaultRowHeight="15" x14ac:dyDescent="0.25"/>
  <cols>
    <col min="1" max="1" width="74.28515625" style="4" customWidth="1"/>
    <col min="2" max="7" width="11.7109375" style="4" customWidth="1"/>
  </cols>
  <sheetData>
    <row r="1" spans="1:7" s="1" customFormat="1" ht="28.5" x14ac:dyDescent="0.45">
      <c r="A1" s="8" t="s">
        <v>42</v>
      </c>
      <c r="B1" s="8"/>
      <c r="C1" s="4"/>
      <c r="D1" s="4"/>
      <c r="E1" s="4"/>
      <c r="F1" s="4"/>
      <c r="G1" s="4"/>
    </row>
    <row r="2" spans="1:7" s="1" customFormat="1" x14ac:dyDescent="0.25">
      <c r="A2" s="5"/>
      <c r="B2" s="7">
        <v>2018</v>
      </c>
      <c r="C2" s="7">
        <v>2017</v>
      </c>
      <c r="D2" s="7">
        <v>2016</v>
      </c>
      <c r="E2" s="7">
        <v>2015</v>
      </c>
      <c r="F2" s="7">
        <v>2014</v>
      </c>
      <c r="G2" s="7">
        <v>2013</v>
      </c>
    </row>
    <row r="3" spans="1:7" s="5" customFormat="1" x14ac:dyDescent="0.25">
      <c r="A3" s="5" t="s">
        <v>56</v>
      </c>
      <c r="B3" s="179"/>
      <c r="C3" s="32"/>
      <c r="D3" s="32"/>
      <c r="E3" s="32"/>
      <c r="F3" s="32"/>
    </row>
    <row r="4" spans="1:7" s="4" customFormat="1" x14ac:dyDescent="0.25">
      <c r="A4" s="2" t="s">
        <v>7</v>
      </c>
      <c r="B4" s="146">
        <v>143.30000000000001</v>
      </c>
      <c r="C4" s="146">
        <v>147.6</v>
      </c>
      <c r="D4" s="213">
        <v>125.5</v>
      </c>
      <c r="E4" s="213">
        <v>115.8</v>
      </c>
      <c r="F4" s="213">
        <v>107.8</v>
      </c>
      <c r="G4" s="34">
        <v>91.5</v>
      </c>
    </row>
    <row r="5" spans="1:7" s="4" customFormat="1" x14ac:dyDescent="0.25">
      <c r="A5" s="4" t="s">
        <v>16</v>
      </c>
      <c r="B5" s="129">
        <v>0.63</v>
      </c>
      <c r="C5" s="129">
        <v>0.61799999999999999</v>
      </c>
      <c r="D5" s="127">
        <v>0.621</v>
      </c>
      <c r="E5" s="127">
        <v>0.62</v>
      </c>
      <c r="F5" s="127">
        <v>0.625</v>
      </c>
      <c r="G5" s="34">
        <v>63.5</v>
      </c>
    </row>
    <row r="6" spans="1:7" s="4" customFormat="1" x14ac:dyDescent="0.25">
      <c r="A6" s="4" t="s">
        <v>15</v>
      </c>
      <c r="B6" s="129">
        <v>0.37</v>
      </c>
      <c r="C6" s="129">
        <v>0.38200000000000001</v>
      </c>
      <c r="D6" s="127">
        <v>0.379</v>
      </c>
      <c r="E6" s="127">
        <v>0.38</v>
      </c>
      <c r="F6" s="127">
        <v>0.375</v>
      </c>
      <c r="G6" s="34">
        <v>36.5</v>
      </c>
    </row>
    <row r="7" spans="1:7" s="4" customFormat="1" x14ac:dyDescent="0.25">
      <c r="A7" s="4" t="s">
        <v>14</v>
      </c>
      <c r="B7" s="129" t="s">
        <v>40</v>
      </c>
      <c r="C7" s="129" t="s">
        <v>40</v>
      </c>
      <c r="D7" s="127" t="s">
        <v>40</v>
      </c>
      <c r="E7" s="127" t="s">
        <v>40</v>
      </c>
      <c r="F7" s="127" t="s">
        <v>40</v>
      </c>
      <c r="G7" s="34" t="s">
        <v>40</v>
      </c>
    </row>
    <row r="8" spans="1:7" s="3" customFormat="1" x14ac:dyDescent="0.25">
      <c r="A8" s="3" t="s">
        <v>13</v>
      </c>
      <c r="B8" s="179"/>
      <c r="C8" s="13"/>
      <c r="D8" s="13"/>
      <c r="E8" s="13"/>
      <c r="F8" s="13"/>
    </row>
    <row r="9" spans="1:7" s="4" customFormat="1" x14ac:dyDescent="0.25">
      <c r="A9" s="2" t="s">
        <v>4</v>
      </c>
      <c r="B9" s="129">
        <v>0.36</v>
      </c>
      <c r="C9" s="129">
        <v>0.41699999999999998</v>
      </c>
      <c r="D9" s="127">
        <v>0.45700000000000002</v>
      </c>
      <c r="E9" s="127">
        <v>0.44500000000000001</v>
      </c>
      <c r="F9" s="127">
        <v>0.46100000000000002</v>
      </c>
      <c r="G9" s="34">
        <v>49.7</v>
      </c>
    </row>
    <row r="10" spans="1:7" s="4" customFormat="1" x14ac:dyDescent="0.25">
      <c r="A10" s="2" t="s">
        <v>3</v>
      </c>
      <c r="B10" s="129">
        <v>0.34</v>
      </c>
      <c r="C10" s="129">
        <v>0.29799999999999999</v>
      </c>
      <c r="D10" s="127">
        <v>0.316</v>
      </c>
      <c r="E10" s="127">
        <v>0.33200000000000002</v>
      </c>
      <c r="F10" s="127">
        <v>0.34399999999999997</v>
      </c>
      <c r="G10" s="34">
        <v>31</v>
      </c>
    </row>
    <row r="11" spans="1:7" s="1" customFormat="1" x14ac:dyDescent="0.25">
      <c r="A11" s="4" t="s">
        <v>2</v>
      </c>
      <c r="B11" s="129">
        <v>0.04</v>
      </c>
      <c r="C11" s="129">
        <v>3.9E-2</v>
      </c>
      <c r="D11" s="127">
        <v>4.2000000000000003E-2</v>
      </c>
      <c r="E11" s="127">
        <v>3.7999999999999999E-2</v>
      </c>
      <c r="F11" s="127">
        <v>4.1000000000000002E-2</v>
      </c>
      <c r="G11" s="51">
        <v>3.1</v>
      </c>
    </row>
    <row r="12" spans="1:7" s="1" customFormat="1" x14ac:dyDescent="0.25">
      <c r="A12" s="4" t="s">
        <v>1</v>
      </c>
      <c r="B12" s="129">
        <v>0.08</v>
      </c>
      <c r="C12" s="129">
        <v>7.0000000000000007E-2</v>
      </c>
      <c r="D12" s="127">
        <v>7.5999999999999998E-2</v>
      </c>
      <c r="E12" s="127">
        <v>9.1999999999999998E-2</v>
      </c>
      <c r="F12" s="127">
        <v>8.2000000000000003E-2</v>
      </c>
      <c r="G12" s="51">
        <v>9.9</v>
      </c>
    </row>
    <row r="13" spans="1:7" s="1" customFormat="1" x14ac:dyDescent="0.25">
      <c r="A13" s="4" t="s">
        <v>0</v>
      </c>
      <c r="B13" s="129">
        <v>0.18</v>
      </c>
      <c r="C13" s="129">
        <v>0.17599999999999999</v>
      </c>
      <c r="D13" s="127">
        <v>0.13700000000000001</v>
      </c>
      <c r="E13" s="127">
        <v>9.4E-2</v>
      </c>
      <c r="F13" s="127">
        <v>7.1999999999999995E-2</v>
      </c>
      <c r="G13" s="51">
        <v>6.4</v>
      </c>
    </row>
    <row r="14" spans="1:7" s="1" customFormat="1" x14ac:dyDescent="0.25">
      <c r="A14" s="113" t="s">
        <v>12</v>
      </c>
      <c r="B14" s="129" t="s">
        <v>39</v>
      </c>
      <c r="C14" s="129" t="s">
        <v>39</v>
      </c>
      <c r="D14" s="30"/>
      <c r="E14" s="30"/>
      <c r="F14" s="30"/>
      <c r="G14" s="4"/>
    </row>
    <row r="15" spans="1:7" s="5" customFormat="1" x14ac:dyDescent="0.25">
      <c r="A15" s="5" t="s">
        <v>11</v>
      </c>
      <c r="B15" s="179"/>
      <c r="C15" s="32"/>
      <c r="D15" s="32"/>
      <c r="E15" s="32"/>
      <c r="F15" s="32"/>
    </row>
    <row r="16" spans="1:7" s="1" customFormat="1" x14ac:dyDescent="0.25">
      <c r="A16" s="4" t="s">
        <v>10</v>
      </c>
      <c r="B16" s="130">
        <v>454340</v>
      </c>
      <c r="C16" s="130">
        <v>434711</v>
      </c>
      <c r="D16" s="106">
        <v>411179</v>
      </c>
      <c r="E16" s="106">
        <v>403624</v>
      </c>
      <c r="F16" s="106">
        <v>400618</v>
      </c>
      <c r="G16" s="137">
        <v>736963</v>
      </c>
    </row>
    <row r="17" spans="1:7" s="1" customFormat="1" x14ac:dyDescent="0.25">
      <c r="A17" s="4" t="s">
        <v>9</v>
      </c>
      <c r="B17" s="106">
        <v>750000</v>
      </c>
      <c r="C17" s="130" t="s">
        <v>41</v>
      </c>
      <c r="D17" s="106" t="s">
        <v>39</v>
      </c>
      <c r="E17" s="106" t="s">
        <v>39</v>
      </c>
      <c r="F17" s="106" t="s">
        <v>39</v>
      </c>
      <c r="G17" s="106" t="s">
        <v>39</v>
      </c>
    </row>
    <row r="18" spans="1:7" s="1" customFormat="1" x14ac:dyDescent="0.25">
      <c r="A18" s="4" t="s">
        <v>8</v>
      </c>
      <c r="B18" s="130">
        <v>72710</v>
      </c>
      <c r="C18" s="130">
        <v>71340</v>
      </c>
      <c r="D18" s="106">
        <v>68481</v>
      </c>
      <c r="E18" s="106">
        <v>67939</v>
      </c>
      <c r="F18" s="106">
        <v>62195</v>
      </c>
      <c r="G18" s="137">
        <v>62121</v>
      </c>
    </row>
    <row r="19" spans="1:7" s="1" customFormat="1" x14ac:dyDescent="0.25">
      <c r="A19" s="4"/>
      <c r="B19"/>
      <c r="C19" s="30"/>
      <c r="D19" s="30"/>
      <c r="E19" s="30"/>
      <c r="F19" s="30"/>
      <c r="G19" s="4"/>
    </row>
    <row r="20" spans="1:7" s="5" customFormat="1" x14ac:dyDescent="0.25">
      <c r="A20" s="3" t="s">
        <v>46</v>
      </c>
      <c r="B20" s="179"/>
      <c r="C20" s="13"/>
      <c r="D20" s="32"/>
      <c r="E20" s="32"/>
      <c r="F20" s="32"/>
    </row>
    <row r="21" spans="1:7" s="4" customFormat="1" x14ac:dyDescent="0.25">
      <c r="A21" s="4" t="s">
        <v>7</v>
      </c>
      <c r="B21" s="131" t="s">
        <v>40</v>
      </c>
      <c r="C21" s="131" t="s">
        <v>40</v>
      </c>
      <c r="D21" s="104" t="s">
        <v>40</v>
      </c>
      <c r="E21" s="104" t="s">
        <v>40</v>
      </c>
      <c r="F21" s="104" t="s">
        <v>40</v>
      </c>
      <c r="G21" s="34" t="s">
        <v>40</v>
      </c>
    </row>
    <row r="22" spans="1:7" s="4" customFormat="1" x14ac:dyDescent="0.25">
      <c r="A22" s="4" t="s">
        <v>6</v>
      </c>
      <c r="B22" s="130" t="s">
        <v>40</v>
      </c>
      <c r="C22" s="130" t="s">
        <v>40</v>
      </c>
      <c r="D22" s="104" t="s">
        <v>40</v>
      </c>
      <c r="E22" s="106" t="s">
        <v>40</v>
      </c>
      <c r="F22" s="104" t="s">
        <v>40</v>
      </c>
      <c r="G22" s="34" t="s">
        <v>40</v>
      </c>
    </row>
    <row r="23" spans="1:7" s="4" customFormat="1" x14ac:dyDescent="0.25">
      <c r="B23"/>
      <c r="C23" s="14"/>
      <c r="D23" s="30"/>
      <c r="E23" s="30"/>
      <c r="F23" s="30"/>
    </row>
    <row r="24" spans="1:7" s="5" customFormat="1" x14ac:dyDescent="0.25">
      <c r="A24" s="3" t="s">
        <v>47</v>
      </c>
      <c r="B24" s="179"/>
      <c r="C24" s="13"/>
      <c r="D24" s="32"/>
      <c r="E24" s="32"/>
      <c r="F24" s="32"/>
    </row>
    <row r="25" spans="1:7" s="4" customFormat="1" x14ac:dyDescent="0.25">
      <c r="A25" s="4" t="s">
        <v>7</v>
      </c>
      <c r="B25" s="131" t="s">
        <v>39</v>
      </c>
      <c r="C25" s="131" t="s">
        <v>39</v>
      </c>
      <c r="D25" s="104" t="s">
        <v>39</v>
      </c>
      <c r="E25" s="104" t="s">
        <v>39</v>
      </c>
      <c r="F25" s="104" t="s">
        <v>39</v>
      </c>
      <c r="G25" s="104" t="s">
        <v>39</v>
      </c>
    </row>
    <row r="26" spans="1:7" s="4" customFormat="1" x14ac:dyDescent="0.25">
      <c r="A26" s="4" t="s">
        <v>6</v>
      </c>
      <c r="B26" s="130" t="s">
        <v>39</v>
      </c>
      <c r="C26" s="130" t="s">
        <v>39</v>
      </c>
      <c r="D26" s="104" t="s">
        <v>39</v>
      </c>
      <c r="E26" s="106" t="s">
        <v>39</v>
      </c>
      <c r="F26" s="104" t="s">
        <v>39</v>
      </c>
      <c r="G26" s="104" t="s">
        <v>39</v>
      </c>
    </row>
    <row r="27" spans="1:7" s="4" customFormat="1" x14ac:dyDescent="0.25">
      <c r="B27"/>
      <c r="C27" s="14"/>
      <c r="D27" s="30"/>
      <c r="E27" s="30"/>
      <c r="F27" s="30"/>
    </row>
    <row r="28" spans="1:7" s="5" customFormat="1" x14ac:dyDescent="0.25">
      <c r="A28" s="3" t="s">
        <v>48</v>
      </c>
      <c r="B28" s="179"/>
      <c r="C28" s="13"/>
      <c r="D28" s="32"/>
      <c r="E28" s="32"/>
      <c r="F28" s="32"/>
    </row>
    <row r="29" spans="1:7" s="4" customFormat="1" x14ac:dyDescent="0.25">
      <c r="A29" s="4" t="s">
        <v>7</v>
      </c>
      <c r="B29" s="131" t="s">
        <v>39</v>
      </c>
      <c r="C29" s="131" t="s">
        <v>39</v>
      </c>
      <c r="D29" s="104" t="s">
        <v>39</v>
      </c>
      <c r="E29" s="104" t="s">
        <v>39</v>
      </c>
      <c r="F29" s="104" t="s">
        <v>39</v>
      </c>
      <c r="G29" s="104" t="s">
        <v>39</v>
      </c>
    </row>
    <row r="30" spans="1:7" s="4" customFormat="1" x14ac:dyDescent="0.25">
      <c r="A30" s="4" t="s">
        <v>6</v>
      </c>
      <c r="B30" s="130" t="s">
        <v>39</v>
      </c>
      <c r="C30" s="130" t="s">
        <v>39</v>
      </c>
      <c r="D30" s="106" t="s">
        <v>39</v>
      </c>
      <c r="E30" s="106" t="s">
        <v>39</v>
      </c>
      <c r="F30" s="104" t="s">
        <v>39</v>
      </c>
      <c r="G30" s="104" t="s">
        <v>39</v>
      </c>
    </row>
  </sheetData>
  <sheetProtection algorithmName="SHA-512" hashValue="nEMUiNhKpscIT+cvt482nC86SVWOnVgckOrMXHWkkPDKbLZx7m9HxOZXcLd95l5+GYcjgzmY8rMt/6KH9wSWkA==" saltValue="58E4pq8L645ZNG6+tdxuxQ==" spinCount="100000" sheet="1" objects="1" scenarios="1" selectLockedCells="1" selectUnlockedCells="1"/>
  <pageMargins left="0.7" right="0.7" top="0.75" bottom="0.75" header="0.3" footer="0.3"/>
  <pageSetup paperSize="9" scale="7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H36"/>
  <sheetViews>
    <sheetView workbookViewId="0">
      <selection sqref="A1:L1048576"/>
    </sheetView>
  </sheetViews>
  <sheetFormatPr defaultColWidth="9.140625" defaultRowHeight="15" x14ac:dyDescent="0.25"/>
  <cols>
    <col min="1" max="1" width="74.28515625" style="4" customWidth="1"/>
    <col min="2" max="7" width="9.28515625" style="4" customWidth="1"/>
    <col min="8" max="8" width="9.140625" style="4"/>
  </cols>
  <sheetData>
    <row r="1" spans="1:8" s="1" customFormat="1" ht="28.5" x14ac:dyDescent="0.45">
      <c r="A1" s="8" t="s">
        <v>27</v>
      </c>
      <c r="B1" s="8"/>
      <c r="C1" s="4"/>
      <c r="D1" s="4"/>
      <c r="E1" s="4"/>
      <c r="F1" s="4"/>
      <c r="G1" s="4"/>
      <c r="H1" s="4"/>
    </row>
    <row r="2" spans="1:8" s="1" customFormat="1" x14ac:dyDescent="0.25">
      <c r="A2" s="5"/>
      <c r="B2" s="7">
        <v>2018</v>
      </c>
      <c r="C2" s="7">
        <v>2017</v>
      </c>
      <c r="D2" s="7">
        <v>2016</v>
      </c>
      <c r="E2" s="7">
        <v>2015</v>
      </c>
      <c r="F2" s="7">
        <v>2014</v>
      </c>
      <c r="G2" s="7">
        <v>2013</v>
      </c>
      <c r="H2" s="4"/>
    </row>
    <row r="3" spans="1:8" s="5" customFormat="1" x14ac:dyDescent="0.25">
      <c r="A3" s="5" t="s">
        <v>56</v>
      </c>
    </row>
    <row r="4" spans="1:8" s="4" customFormat="1" x14ac:dyDescent="0.25">
      <c r="A4" s="2" t="s">
        <v>7</v>
      </c>
      <c r="B4" s="128">
        <v>28.696000000000002</v>
      </c>
      <c r="C4" s="128">
        <v>28.472000000000001</v>
      </c>
      <c r="D4" s="42">
        <v>26.88</v>
      </c>
      <c r="E4" s="42">
        <v>20.97</v>
      </c>
      <c r="F4" s="141">
        <v>17.186</v>
      </c>
      <c r="G4" s="141">
        <v>15.189</v>
      </c>
    </row>
    <row r="5" spans="1:8" s="4" customFormat="1" x14ac:dyDescent="0.25">
      <c r="A5" s="4" t="s">
        <v>16</v>
      </c>
      <c r="B5" s="129">
        <v>0.106</v>
      </c>
      <c r="C5" s="129">
        <v>0.11799999999999999</v>
      </c>
      <c r="D5" s="35">
        <v>0.123</v>
      </c>
      <c r="E5" s="35">
        <v>0.13800000000000001</v>
      </c>
      <c r="F5" s="142">
        <v>0.152</v>
      </c>
      <c r="G5" s="142">
        <v>0.161</v>
      </c>
    </row>
    <row r="6" spans="1:8" s="4" customFormat="1" x14ac:dyDescent="0.25">
      <c r="A6" s="4" t="s">
        <v>15</v>
      </c>
      <c r="B6" s="129">
        <v>0.89400000000000002</v>
      </c>
      <c r="C6" s="129">
        <v>0.88200000000000001</v>
      </c>
      <c r="D6" s="35">
        <v>0.877</v>
      </c>
      <c r="E6" s="35">
        <v>0.86199999999999999</v>
      </c>
      <c r="F6" s="142">
        <v>0.84799999999999998</v>
      </c>
      <c r="G6" s="142">
        <v>0.83899999999999997</v>
      </c>
    </row>
    <row r="7" spans="1:8" s="4" customFormat="1" x14ac:dyDescent="0.25">
      <c r="A7" s="4" t="s">
        <v>14</v>
      </c>
      <c r="B7" s="129">
        <v>0</v>
      </c>
      <c r="C7" s="129">
        <v>0</v>
      </c>
      <c r="D7" s="142">
        <v>0</v>
      </c>
      <c r="E7" s="142">
        <v>0</v>
      </c>
      <c r="F7" s="142">
        <v>0</v>
      </c>
      <c r="G7" s="142">
        <v>0</v>
      </c>
    </row>
    <row r="8" spans="1:8" s="3" customFormat="1" x14ac:dyDescent="0.25">
      <c r="A8" s="3" t="s">
        <v>13</v>
      </c>
      <c r="B8" s="179"/>
      <c r="C8" s="13"/>
      <c r="D8" s="13"/>
      <c r="E8" s="13"/>
      <c r="F8" s="13"/>
      <c r="G8" s="13"/>
    </row>
    <row r="9" spans="1:8" s="4" customFormat="1" x14ac:dyDescent="0.25">
      <c r="A9" s="2" t="s">
        <v>4</v>
      </c>
      <c r="B9" s="129">
        <v>0.41399999999999998</v>
      </c>
      <c r="C9" s="129">
        <v>0.40899999999999997</v>
      </c>
      <c r="D9" s="35">
        <v>0.34100000000000003</v>
      </c>
      <c r="E9" s="35">
        <v>0.35799999999999998</v>
      </c>
      <c r="F9" s="140">
        <v>0.41599999999999998</v>
      </c>
      <c r="G9" s="140">
        <v>0.38700000000000001</v>
      </c>
    </row>
    <row r="10" spans="1:8" s="4" customFormat="1" x14ac:dyDescent="0.25">
      <c r="A10" s="2" t="s">
        <v>3</v>
      </c>
      <c r="B10" s="129">
        <v>0.56000000000000005</v>
      </c>
      <c r="C10" s="129">
        <v>0.55700000000000005</v>
      </c>
      <c r="D10" s="35">
        <v>0.62</v>
      </c>
      <c r="E10" s="35">
        <v>0.59899999999999998</v>
      </c>
      <c r="F10" s="140">
        <v>0.57399999999999995</v>
      </c>
      <c r="G10" s="140">
        <v>0.60099999999999998</v>
      </c>
    </row>
    <row r="11" spans="1:8" s="1" customFormat="1" x14ac:dyDescent="0.25">
      <c r="A11" s="4" t="s">
        <v>2</v>
      </c>
      <c r="B11" s="129">
        <v>0</v>
      </c>
      <c r="C11" s="129">
        <v>0</v>
      </c>
      <c r="D11" s="35">
        <v>0</v>
      </c>
      <c r="E11" s="35">
        <v>0</v>
      </c>
      <c r="F11" s="140">
        <v>0.01</v>
      </c>
      <c r="G11" s="140">
        <v>1.2E-2</v>
      </c>
      <c r="H11" s="4"/>
    </row>
    <row r="12" spans="1:8" s="1" customFormat="1" x14ac:dyDescent="0.25">
      <c r="A12" s="4" t="s">
        <v>1</v>
      </c>
      <c r="B12" s="129">
        <v>2.5999999999999999E-2</v>
      </c>
      <c r="C12" s="129">
        <v>3.4000000000000002E-2</v>
      </c>
      <c r="D12" s="35">
        <v>3.9E-2</v>
      </c>
      <c r="E12" s="35">
        <v>4.2999999999999997E-2</v>
      </c>
      <c r="F12" s="140">
        <v>0</v>
      </c>
      <c r="G12" s="140">
        <v>0</v>
      </c>
      <c r="H12" s="4"/>
    </row>
    <row r="13" spans="1:8" s="1" customFormat="1" x14ac:dyDescent="0.25">
      <c r="A13" s="4" t="s">
        <v>0</v>
      </c>
      <c r="B13" s="129">
        <v>0</v>
      </c>
      <c r="C13" s="129">
        <v>0</v>
      </c>
      <c r="D13" s="36">
        <v>0</v>
      </c>
      <c r="E13" s="36">
        <v>0</v>
      </c>
      <c r="F13" s="140">
        <v>0</v>
      </c>
      <c r="G13" s="140">
        <v>0</v>
      </c>
      <c r="H13" s="4"/>
    </row>
    <row r="14" spans="1:8" s="1" customFormat="1" x14ac:dyDescent="0.25">
      <c r="A14" s="113" t="s">
        <v>12</v>
      </c>
      <c r="B14" s="129"/>
      <c r="C14" s="129"/>
      <c r="D14" s="30"/>
      <c r="E14" s="30"/>
      <c r="F14" s="30"/>
      <c r="G14" s="30"/>
      <c r="H14" s="4"/>
    </row>
    <row r="15" spans="1:8" s="5" customFormat="1" x14ac:dyDescent="0.25">
      <c r="A15" s="5" t="s">
        <v>11</v>
      </c>
      <c r="B15" s="179"/>
      <c r="C15" s="32"/>
      <c r="D15" s="32"/>
      <c r="E15" s="32"/>
      <c r="F15" s="32"/>
      <c r="G15" s="32"/>
    </row>
    <row r="16" spans="1:8" s="1" customFormat="1" x14ac:dyDescent="0.25">
      <c r="A16" s="4" t="s">
        <v>10</v>
      </c>
      <c r="B16" s="130">
        <v>269436</v>
      </c>
      <c r="C16" s="130">
        <v>264902</v>
      </c>
      <c r="D16" s="51">
        <v>256931</v>
      </c>
      <c r="E16" s="51">
        <v>203680</v>
      </c>
      <c r="F16" s="143">
        <v>183462</v>
      </c>
      <c r="G16" s="143">
        <v>196476</v>
      </c>
      <c r="H16" s="4"/>
    </row>
    <row r="17" spans="1:8" s="1" customFormat="1" x14ac:dyDescent="0.25">
      <c r="A17" s="4" t="s">
        <v>9</v>
      </c>
      <c r="B17" s="130">
        <v>134161</v>
      </c>
      <c r="C17" s="130">
        <v>126222</v>
      </c>
      <c r="D17" s="51">
        <v>121576</v>
      </c>
      <c r="E17" s="51">
        <v>110574</v>
      </c>
      <c r="F17" s="143">
        <v>98811</v>
      </c>
      <c r="G17" s="143">
        <v>98031</v>
      </c>
      <c r="H17" s="4"/>
    </row>
    <row r="18" spans="1:8" s="1" customFormat="1" x14ac:dyDescent="0.25">
      <c r="A18" s="4" t="s">
        <v>8</v>
      </c>
      <c r="B18" s="130">
        <v>22</v>
      </c>
      <c r="C18" s="130">
        <v>24</v>
      </c>
      <c r="D18" s="51">
        <v>25</v>
      </c>
      <c r="E18" s="51">
        <v>26</v>
      </c>
      <c r="F18" s="68">
        <v>27</v>
      </c>
      <c r="G18" s="68">
        <v>27</v>
      </c>
      <c r="H18" s="4"/>
    </row>
    <row r="19" spans="1:8" s="1" customFormat="1" x14ac:dyDescent="0.25">
      <c r="A19" s="4"/>
      <c r="B19"/>
      <c r="C19" s="30"/>
      <c r="D19" s="30"/>
      <c r="E19" s="30"/>
      <c r="F19" s="30"/>
      <c r="G19" s="30"/>
      <c r="H19" s="4"/>
    </row>
    <row r="20" spans="1:8" s="5" customFormat="1" x14ac:dyDescent="0.25">
      <c r="A20" s="3" t="s">
        <v>46</v>
      </c>
      <c r="B20" s="179"/>
      <c r="C20" s="13"/>
      <c r="D20" s="32"/>
      <c r="E20" s="32"/>
      <c r="F20" s="32"/>
      <c r="G20" s="32"/>
    </row>
    <row r="21" spans="1:8" s="4" customFormat="1" x14ac:dyDescent="0.25">
      <c r="A21" s="4" t="s">
        <v>7</v>
      </c>
      <c r="B21" s="34" t="s">
        <v>40</v>
      </c>
      <c r="C21" s="34" t="s">
        <v>40</v>
      </c>
      <c r="D21" s="34" t="s">
        <v>40</v>
      </c>
      <c r="E21" s="34" t="s">
        <v>40</v>
      </c>
      <c r="F21" s="34" t="s">
        <v>40</v>
      </c>
      <c r="G21" s="34" t="s">
        <v>40</v>
      </c>
    </row>
    <row r="22" spans="1:8" s="4" customFormat="1" x14ac:dyDescent="0.25">
      <c r="A22" s="4" t="s">
        <v>6</v>
      </c>
      <c r="B22" s="34" t="s">
        <v>40</v>
      </c>
      <c r="C22" s="34" t="s">
        <v>40</v>
      </c>
      <c r="D22" s="34" t="s">
        <v>40</v>
      </c>
      <c r="E22" s="34" t="s">
        <v>40</v>
      </c>
      <c r="F22" s="34" t="s">
        <v>40</v>
      </c>
      <c r="G22" s="34" t="s">
        <v>40</v>
      </c>
    </row>
    <row r="23" spans="1:8" s="4" customFormat="1" x14ac:dyDescent="0.25">
      <c r="B23"/>
      <c r="C23" s="14"/>
      <c r="D23" s="30"/>
      <c r="E23" s="30"/>
      <c r="F23" s="30"/>
      <c r="G23" s="30"/>
    </row>
    <row r="24" spans="1:8" s="5" customFormat="1" x14ac:dyDescent="0.25">
      <c r="A24" s="3" t="s">
        <v>47</v>
      </c>
      <c r="B24" s="179"/>
      <c r="C24" s="13"/>
      <c r="D24" s="32"/>
      <c r="E24" s="32"/>
      <c r="F24" s="32"/>
      <c r="G24" s="32"/>
    </row>
    <row r="25" spans="1:8" s="4" customFormat="1" x14ac:dyDescent="0.25">
      <c r="A25" s="4" t="s">
        <v>7</v>
      </c>
      <c r="B25" s="34" t="s">
        <v>40</v>
      </c>
      <c r="C25" s="34" t="s">
        <v>40</v>
      </c>
      <c r="D25" s="34" t="s">
        <v>40</v>
      </c>
      <c r="E25" s="34" t="s">
        <v>40</v>
      </c>
      <c r="F25" s="34" t="s">
        <v>40</v>
      </c>
      <c r="G25" s="34" t="s">
        <v>40</v>
      </c>
    </row>
    <row r="26" spans="1:8" s="4" customFormat="1" x14ac:dyDescent="0.25">
      <c r="A26" s="4" t="s">
        <v>6</v>
      </c>
      <c r="B26" s="34" t="s">
        <v>40</v>
      </c>
      <c r="C26" s="34" t="s">
        <v>40</v>
      </c>
      <c r="D26" s="34" t="s">
        <v>40</v>
      </c>
      <c r="E26" s="34" t="s">
        <v>40</v>
      </c>
      <c r="F26" s="34" t="s">
        <v>40</v>
      </c>
      <c r="G26" s="34" t="s">
        <v>40</v>
      </c>
    </row>
    <row r="27" spans="1:8" s="4" customFormat="1" x14ac:dyDescent="0.25">
      <c r="B27"/>
      <c r="C27" s="14"/>
      <c r="D27" s="30"/>
      <c r="E27" s="30"/>
      <c r="F27" s="30"/>
      <c r="G27" s="30"/>
    </row>
    <row r="28" spans="1:8" s="5" customFormat="1" x14ac:dyDescent="0.25">
      <c r="A28" s="3" t="s">
        <v>48</v>
      </c>
      <c r="B28" s="179"/>
      <c r="C28" s="13"/>
      <c r="D28" s="32"/>
      <c r="E28" s="32"/>
      <c r="F28" s="32"/>
      <c r="G28" s="32"/>
    </row>
    <row r="29" spans="1:8" s="4" customFormat="1" x14ac:dyDescent="0.25">
      <c r="A29" s="4" t="s">
        <v>7</v>
      </c>
      <c r="B29" s="131">
        <v>3.2080000000000002</v>
      </c>
      <c r="C29" s="131">
        <v>3.073</v>
      </c>
      <c r="D29" s="51">
        <v>2.859</v>
      </c>
      <c r="E29" s="51">
        <v>2.2789999999999999</v>
      </c>
      <c r="F29" s="139">
        <v>1.83</v>
      </c>
      <c r="G29" s="139">
        <v>1.643</v>
      </c>
    </row>
    <row r="30" spans="1:8" s="4" customFormat="1" x14ac:dyDescent="0.25">
      <c r="A30" s="4" t="s">
        <v>6</v>
      </c>
      <c r="B30" s="130">
        <v>56715</v>
      </c>
      <c r="C30" s="130">
        <v>55959</v>
      </c>
      <c r="D30" s="51">
        <v>61657</v>
      </c>
      <c r="E30" s="51">
        <v>72587</v>
      </c>
      <c r="F30" s="143">
        <v>68397</v>
      </c>
      <c r="G30" s="143">
        <v>64346</v>
      </c>
    </row>
    <row r="31" spans="1:8" x14ac:dyDescent="0.25">
      <c r="A31" s="3" t="s">
        <v>60</v>
      </c>
      <c r="B31" s="179"/>
      <c r="C31" s="13"/>
      <c r="D31" s="30"/>
      <c r="E31" s="30"/>
      <c r="F31" s="30"/>
      <c r="G31" s="30"/>
    </row>
    <row r="32" spans="1:8" x14ac:dyDescent="0.25">
      <c r="A32" s="2" t="s">
        <v>4</v>
      </c>
      <c r="B32" s="129">
        <v>0.35099999999999998</v>
      </c>
      <c r="C32" s="129">
        <v>0.376</v>
      </c>
      <c r="D32" s="30"/>
      <c r="E32" s="30"/>
      <c r="F32" s="30"/>
      <c r="G32" s="30"/>
    </row>
    <row r="33" spans="1:7" x14ac:dyDescent="0.25">
      <c r="A33" s="2" t="s">
        <v>3</v>
      </c>
      <c r="B33" s="129">
        <v>0.50900000000000001</v>
      </c>
      <c r="C33" s="129">
        <v>0.48799999999999999</v>
      </c>
      <c r="D33" s="30"/>
      <c r="E33" s="30"/>
      <c r="F33" s="30"/>
      <c r="G33" s="30"/>
    </row>
    <row r="34" spans="1:7" x14ac:dyDescent="0.25">
      <c r="A34" s="4" t="s">
        <v>2</v>
      </c>
      <c r="B34" s="129">
        <v>0</v>
      </c>
      <c r="C34" s="129">
        <v>0</v>
      </c>
      <c r="D34" s="30"/>
      <c r="E34" s="30"/>
      <c r="F34" s="30"/>
      <c r="G34" s="30"/>
    </row>
    <row r="35" spans="1:7" x14ac:dyDescent="0.25">
      <c r="A35" s="4" t="s">
        <v>1</v>
      </c>
      <c r="B35" s="129">
        <v>0.14000000000000001</v>
      </c>
      <c r="C35" s="129">
        <v>0.13600000000000001</v>
      </c>
      <c r="D35" s="30"/>
      <c r="E35" s="30"/>
      <c r="F35" s="30"/>
      <c r="G35" s="30"/>
    </row>
    <row r="36" spans="1:7" x14ac:dyDescent="0.25">
      <c r="A36" s="4" t="s">
        <v>0</v>
      </c>
      <c r="B36" s="129">
        <v>0</v>
      </c>
      <c r="C36" s="129">
        <v>0</v>
      </c>
      <c r="D36" s="30"/>
      <c r="E36" s="30"/>
      <c r="F36" s="30"/>
      <c r="G36" s="30"/>
    </row>
  </sheetData>
  <sheetProtection algorithmName="SHA-512" hashValue="vnsFd5Z9lDq8AdkMGwDHmykcWRDojMzVEcHBMWRkrkYJDVDJT3Lhj8T6T8tUhiLhOGNIPkFWpY5ub4oX8Qiiqw==" saltValue="wB2r7XD3TAZlFgGEClK1mQ==" spinCount="100000" sheet="1" objects="1" scenarios="1" selectLockedCells="1" selectUnlockedCells="1"/>
  <pageMargins left="0.7" right="0.7" top="0.75" bottom="0.75" header="0.3" footer="0.3"/>
  <pageSetup paperSize="9" scale="73"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H41"/>
  <sheetViews>
    <sheetView workbookViewId="0">
      <selection sqref="A1:I1048576"/>
    </sheetView>
  </sheetViews>
  <sheetFormatPr defaultColWidth="9.140625" defaultRowHeight="15" x14ac:dyDescent="0.25"/>
  <cols>
    <col min="1" max="1" width="74.28515625" style="4" customWidth="1"/>
    <col min="2" max="6" width="9.28515625" style="4" customWidth="1"/>
    <col min="7" max="7" width="9.28515625" style="1" customWidth="1"/>
    <col min="8" max="8" width="9.140625" style="1"/>
  </cols>
  <sheetData>
    <row r="1" spans="1:7" s="1" customFormat="1" ht="28.5" x14ac:dyDescent="0.45">
      <c r="A1" s="8" t="s">
        <v>59</v>
      </c>
      <c r="B1" s="8"/>
      <c r="C1" s="4"/>
      <c r="D1" s="4"/>
      <c r="E1" s="4"/>
      <c r="F1" s="4"/>
    </row>
    <row r="2" spans="1:7" s="1" customFormat="1" x14ac:dyDescent="0.25">
      <c r="A2" s="5"/>
      <c r="B2" s="7">
        <v>2018</v>
      </c>
      <c r="C2" s="7">
        <v>2017</v>
      </c>
      <c r="D2" s="7">
        <v>2016</v>
      </c>
      <c r="E2" s="7">
        <v>2015</v>
      </c>
      <c r="F2" s="7">
        <v>2014</v>
      </c>
      <c r="G2" s="7">
        <v>2013</v>
      </c>
    </row>
    <row r="3" spans="1:7" s="5" customFormat="1" x14ac:dyDescent="0.25">
      <c r="A3" s="5" t="s">
        <v>56</v>
      </c>
    </row>
    <row r="4" spans="1:7" s="4" customFormat="1" x14ac:dyDescent="0.25">
      <c r="A4" s="2" t="s">
        <v>7</v>
      </c>
      <c r="B4" s="182">
        <v>113.81100000000001</v>
      </c>
      <c r="C4" s="182">
        <f>+[1]Foglio1!D1</f>
        <v>111.8107</v>
      </c>
      <c r="D4" s="144">
        <v>105.443</v>
      </c>
      <c r="E4" s="144">
        <v>98.824799999999996</v>
      </c>
      <c r="F4" s="144">
        <v>93.983999999999995</v>
      </c>
      <c r="G4" s="144">
        <v>84.893999999999991</v>
      </c>
    </row>
    <row r="5" spans="1:7" s="4" customFormat="1" x14ac:dyDescent="0.25">
      <c r="A5" s="4" t="s">
        <v>16</v>
      </c>
      <c r="B5" s="129">
        <v>5.7250677421977786E-2</v>
      </c>
      <c r="C5" s="129">
        <f>+[1]Foglio1!A10</f>
        <v>4.7187308343579773E-2</v>
      </c>
      <c r="D5" s="40">
        <v>7</v>
      </c>
      <c r="E5" s="40">
        <v>6</v>
      </c>
      <c r="F5" s="40">
        <v>7</v>
      </c>
      <c r="G5" s="40">
        <v>8</v>
      </c>
    </row>
    <row r="6" spans="1:7" s="4" customFormat="1" x14ac:dyDescent="0.25">
      <c r="A6" s="4" t="s">
        <v>15</v>
      </c>
      <c r="B6" s="129">
        <v>0.90056461289867029</v>
      </c>
      <c r="C6" s="129">
        <f>+[1]Foglio1!C10</f>
        <v>0.89972696976989308</v>
      </c>
      <c r="D6" s="40">
        <v>93</v>
      </c>
      <c r="E6" s="40">
        <v>94</v>
      </c>
      <c r="F6" s="40">
        <v>93</v>
      </c>
      <c r="G6" s="40">
        <v>92</v>
      </c>
    </row>
    <row r="7" spans="1:7" s="4" customFormat="1" x14ac:dyDescent="0.25">
      <c r="A7" s="4" t="s">
        <v>14</v>
      </c>
      <c r="B7" s="129">
        <v>4.2184709679352048E-2</v>
      </c>
      <c r="C7" s="129">
        <f>+[1]Foglio1!B10</f>
        <v>5.3085721886527243E-2</v>
      </c>
      <c r="D7" s="34" t="s">
        <v>28</v>
      </c>
      <c r="E7" s="34" t="s">
        <v>28</v>
      </c>
      <c r="F7" s="34" t="s">
        <v>28</v>
      </c>
      <c r="G7" s="34" t="s">
        <v>28</v>
      </c>
    </row>
    <row r="8" spans="1:7" s="3" customFormat="1" x14ac:dyDescent="0.25">
      <c r="A8" s="3" t="s">
        <v>29</v>
      </c>
      <c r="B8" s="179"/>
      <c r="C8" s="13"/>
      <c r="D8" s="13"/>
      <c r="E8" s="13"/>
      <c r="F8" s="13"/>
      <c r="G8" s="13"/>
    </row>
    <row r="9" spans="1:7" s="4" customFormat="1" x14ac:dyDescent="0.25">
      <c r="A9" s="2" t="s">
        <v>4</v>
      </c>
      <c r="B9" s="129">
        <v>0.17836075008392882</v>
      </c>
      <c r="C9" s="129">
        <f>+[1]Foglio1!K19</f>
        <v>0.19485471570614926</v>
      </c>
      <c r="D9" s="134">
        <v>16.899999999999999</v>
      </c>
      <c r="E9" s="134">
        <v>17.187102487941793</v>
      </c>
      <c r="F9" s="134">
        <v>16.506846185696538</v>
      </c>
      <c r="G9" s="134">
        <v>15.575933742135861</v>
      </c>
    </row>
    <row r="10" spans="1:7" s="4" customFormat="1" x14ac:dyDescent="0.25">
      <c r="A10" s="2" t="s">
        <v>3</v>
      </c>
      <c r="B10" s="129">
        <v>0.55671190830176009</v>
      </c>
      <c r="C10" s="129">
        <f>+[1]Foglio1!K20</f>
        <v>0.54690365865431023</v>
      </c>
      <c r="D10" s="134">
        <v>57.5</v>
      </c>
      <c r="E10" s="134">
        <v>60.335848979480623</v>
      </c>
      <c r="F10" s="134">
        <v>61.013826582332712</v>
      </c>
      <c r="G10" s="134">
        <v>60.484510631520259</v>
      </c>
    </row>
    <row r="11" spans="1:7" s="1" customFormat="1" x14ac:dyDescent="0.25">
      <c r="A11" s="4" t="s">
        <v>108</v>
      </c>
      <c r="B11" s="129">
        <v>4.0573593592633447E-2</v>
      </c>
      <c r="C11" s="129">
        <f>+[1]Foglio1!K21</f>
        <v>4.2656144415484126E-2</v>
      </c>
      <c r="D11" s="135">
        <v>4.6900000000000004</v>
      </c>
      <c r="E11" s="135">
        <v>5.2497479357985668</v>
      </c>
      <c r="F11" s="135">
        <v>5.7296649009837379</v>
      </c>
      <c r="G11" s="135">
        <v>6.5254439754718483</v>
      </c>
    </row>
    <row r="12" spans="1:7" s="1" customFormat="1" x14ac:dyDescent="0.25">
      <c r="A12" s="4" t="s">
        <v>1</v>
      </c>
      <c r="B12" s="129">
        <v>6.8234137451441176E-2</v>
      </c>
      <c r="C12" s="129">
        <f>+[1]Foglio1!K22</f>
        <v>6.9528912057148395E-2</v>
      </c>
      <c r="D12" s="135">
        <v>6.05</v>
      </c>
      <c r="E12" s="135">
        <v>4.7923263482028498</v>
      </c>
      <c r="F12" s="135">
        <v>3.8990648067505247</v>
      </c>
      <c r="G12" s="135">
        <v>4.4493907780520825</v>
      </c>
    </row>
    <row r="13" spans="1:7" s="1" customFormat="1" x14ac:dyDescent="0.25">
      <c r="A13" s="4" t="s">
        <v>0</v>
      </c>
      <c r="B13" s="129">
        <v>9.3280897798666725E-3</v>
      </c>
      <c r="C13" s="129" t="s">
        <v>28</v>
      </c>
      <c r="D13" s="135">
        <v>0</v>
      </c>
      <c r="E13" s="135">
        <v>0</v>
      </c>
      <c r="F13" s="135">
        <v>0</v>
      </c>
      <c r="G13" s="135">
        <v>0</v>
      </c>
    </row>
    <row r="14" spans="1:7" s="1" customFormat="1" x14ac:dyDescent="0.25">
      <c r="A14" s="113" t="s">
        <v>12</v>
      </c>
      <c r="B14" s="129" t="s">
        <v>28</v>
      </c>
      <c r="C14" s="129" t="s">
        <v>28</v>
      </c>
      <c r="D14" s="30"/>
      <c r="E14" s="30"/>
      <c r="F14" s="30"/>
      <c r="G14" s="50"/>
    </row>
    <row r="15" spans="1:7" s="5" customFormat="1" x14ac:dyDescent="0.25">
      <c r="A15" s="5" t="s">
        <v>11</v>
      </c>
      <c r="B15" s="179"/>
      <c r="C15" s="32"/>
      <c r="D15" s="32"/>
      <c r="E15" s="32"/>
      <c r="F15" s="32"/>
      <c r="G15" s="32"/>
    </row>
    <row r="16" spans="1:7" s="1" customFormat="1" x14ac:dyDescent="0.25">
      <c r="A16" s="4" t="s">
        <v>10</v>
      </c>
      <c r="B16" s="130">
        <v>4228528</v>
      </c>
      <c r="C16" s="130">
        <f>+[1]Foglio1!B33</f>
        <v>4034220</v>
      </c>
      <c r="D16" s="51">
        <v>4046029</v>
      </c>
      <c r="E16" s="51">
        <v>3814959</v>
      </c>
      <c r="F16" s="51">
        <v>3308550</v>
      </c>
      <c r="G16" s="51">
        <v>3322004</v>
      </c>
    </row>
    <row r="17" spans="1:7" s="1" customFormat="1" x14ac:dyDescent="0.25">
      <c r="A17" s="4" t="s">
        <v>9</v>
      </c>
      <c r="B17" s="130">
        <v>112145</v>
      </c>
      <c r="C17" s="130">
        <v>116282</v>
      </c>
      <c r="D17" s="51">
        <v>118362</v>
      </c>
      <c r="E17" s="51">
        <v>105887</v>
      </c>
      <c r="F17" s="51">
        <v>106876</v>
      </c>
      <c r="G17" s="51">
        <v>106612</v>
      </c>
    </row>
    <row r="18" spans="1:7" s="1" customFormat="1" x14ac:dyDescent="0.25">
      <c r="A18" s="4" t="s">
        <v>8</v>
      </c>
      <c r="B18" s="130">
        <v>213</v>
      </c>
      <c r="C18" s="130">
        <f>+[1]Foglio1!B40</f>
        <v>252</v>
      </c>
      <c r="D18" s="51">
        <v>266</v>
      </c>
      <c r="E18" s="51">
        <v>282</v>
      </c>
      <c r="F18" s="136">
        <v>298</v>
      </c>
      <c r="G18" s="68">
        <v>308</v>
      </c>
    </row>
    <row r="19" spans="1:7" s="1" customFormat="1" x14ac:dyDescent="0.25">
      <c r="A19" s="4"/>
      <c r="B19"/>
      <c r="C19" s="30"/>
      <c r="D19" s="30"/>
      <c r="E19" s="30"/>
      <c r="F19" s="30"/>
      <c r="G19" s="50"/>
    </row>
    <row r="20" spans="1:7" s="5" customFormat="1" x14ac:dyDescent="0.25">
      <c r="A20" s="3" t="s">
        <v>46</v>
      </c>
      <c r="B20" s="179"/>
      <c r="C20" s="13"/>
      <c r="D20" s="32"/>
      <c r="E20" s="32"/>
      <c r="F20" s="32"/>
      <c r="G20" s="32"/>
    </row>
    <row r="21" spans="1:7" s="4" customFormat="1" x14ac:dyDescent="0.25">
      <c r="A21" s="4" t="s">
        <v>7</v>
      </c>
      <c r="B21" s="131">
        <v>1.4</v>
      </c>
      <c r="C21" s="131">
        <v>1.619</v>
      </c>
      <c r="D21" s="34">
        <v>2.4700000000000002</v>
      </c>
      <c r="E21" s="34">
        <v>3.032</v>
      </c>
      <c r="F21" s="34">
        <v>3.3279999999999998</v>
      </c>
      <c r="G21" s="58">
        <v>3.1030000000000002</v>
      </c>
    </row>
    <row r="22" spans="1:7" s="4" customFormat="1" x14ac:dyDescent="0.25">
      <c r="A22" s="4" t="s">
        <v>6</v>
      </c>
      <c r="B22" s="137">
        <v>19754</v>
      </c>
      <c r="C22" s="137">
        <v>20922</v>
      </c>
      <c r="D22" s="137">
        <v>28949</v>
      </c>
      <c r="E22" s="137">
        <v>39065</v>
      </c>
      <c r="F22" s="137">
        <v>39823</v>
      </c>
      <c r="G22" s="137">
        <v>37222</v>
      </c>
    </row>
    <row r="23" spans="1:7" s="4" customFormat="1" x14ac:dyDescent="0.25">
      <c r="B23"/>
      <c r="C23" s="14"/>
      <c r="D23" s="30"/>
      <c r="E23" s="30"/>
      <c r="F23" s="30"/>
      <c r="G23" s="30"/>
    </row>
    <row r="24" spans="1:7" s="5" customFormat="1" x14ac:dyDescent="0.25">
      <c r="A24" s="3" t="s">
        <v>47</v>
      </c>
      <c r="B24" s="212"/>
      <c r="C24" s="13"/>
      <c r="D24" s="32"/>
      <c r="E24" s="32"/>
      <c r="F24" s="32"/>
      <c r="G24" s="32"/>
    </row>
    <row r="25" spans="1:7" s="4" customFormat="1" x14ac:dyDescent="0.25">
      <c r="A25" s="4" t="s">
        <v>7</v>
      </c>
      <c r="B25" s="131"/>
      <c r="C25" s="131"/>
      <c r="D25" s="138"/>
      <c r="E25" s="138"/>
      <c r="F25" s="58"/>
      <c r="G25" s="58"/>
    </row>
    <row r="26" spans="1:7" s="4" customFormat="1" x14ac:dyDescent="0.25">
      <c r="A26" s="4" t="s">
        <v>6</v>
      </c>
      <c r="B26" s="131"/>
      <c r="C26" s="131"/>
      <c r="D26" s="137"/>
      <c r="E26" s="137"/>
      <c r="F26" s="137"/>
      <c r="G26" s="137"/>
    </row>
    <row r="27" spans="1:7" s="4" customFormat="1" x14ac:dyDescent="0.25">
      <c r="B27"/>
      <c r="C27" s="14"/>
      <c r="D27" s="30"/>
      <c r="E27" s="30"/>
      <c r="F27" s="30"/>
      <c r="G27" s="30"/>
    </row>
    <row r="28" spans="1:7" s="5" customFormat="1" x14ac:dyDescent="0.25">
      <c r="A28" s="3" t="s">
        <v>48</v>
      </c>
      <c r="B28" s="179"/>
      <c r="C28" s="13"/>
      <c r="D28" s="32"/>
      <c r="E28" s="32"/>
      <c r="F28" s="32"/>
      <c r="G28" s="32"/>
    </row>
    <row r="29" spans="1:7" s="4" customFormat="1" x14ac:dyDescent="0.25">
      <c r="A29" s="4" t="s">
        <v>7</v>
      </c>
      <c r="B29" s="34">
        <v>51.851999999999997</v>
      </c>
      <c r="C29" s="131">
        <f>+[1]Foglio1!D50</f>
        <v>48.789299999999997</v>
      </c>
      <c r="D29" s="34">
        <v>43.290999999999997</v>
      </c>
      <c r="E29" s="34">
        <v>38.25</v>
      </c>
      <c r="F29" s="58">
        <v>33.564</v>
      </c>
      <c r="G29" s="58">
        <v>28.385999999999999</v>
      </c>
    </row>
    <row r="30" spans="1:7" s="4" customFormat="1" x14ac:dyDescent="0.25">
      <c r="A30" s="4" t="s">
        <v>6</v>
      </c>
      <c r="B30" s="34">
        <v>4372718</v>
      </c>
      <c r="C30" s="130">
        <f>+[1]Foglio1!D49</f>
        <v>4275087</v>
      </c>
      <c r="D30" s="34">
        <v>3731448</v>
      </c>
      <c r="E30" s="34">
        <v>3361128</v>
      </c>
      <c r="F30" s="34">
        <v>3181081</v>
      </c>
      <c r="G30" s="34">
        <v>2830971</v>
      </c>
    </row>
    <row r="31" spans="1:7" x14ac:dyDescent="0.25">
      <c r="A31" s="3" t="s">
        <v>109</v>
      </c>
      <c r="B31" s="179"/>
      <c r="C31" s="13"/>
      <c r="D31" s="30"/>
      <c r="E31" s="30"/>
      <c r="F31" s="30"/>
      <c r="G31" s="50"/>
    </row>
    <row r="32" spans="1:7" x14ac:dyDescent="0.25">
      <c r="A32" s="2" t="s">
        <v>4</v>
      </c>
      <c r="B32" s="129">
        <v>0.13598561918495544</v>
      </c>
      <c r="C32" s="129">
        <f>+[1]Foglio1!K55</f>
        <v>0.13876717573488748</v>
      </c>
      <c r="D32" s="30"/>
      <c r="E32" s="30"/>
      <c r="F32" s="30"/>
      <c r="G32" s="50"/>
    </row>
    <row r="33" spans="1:8" x14ac:dyDescent="0.25">
      <c r="A33" s="2" t="s">
        <v>3</v>
      </c>
      <c r="B33" s="129">
        <v>0.61932323252276633</v>
      </c>
      <c r="C33" s="129">
        <f>+[1]Foglio1!K56</f>
        <v>0.61949632024503332</v>
      </c>
      <c r="D33" s="30"/>
      <c r="E33" s="30"/>
      <c r="F33" s="30"/>
      <c r="G33" s="50"/>
    </row>
    <row r="34" spans="1:8" x14ac:dyDescent="0.25">
      <c r="A34" s="4" t="s">
        <v>110</v>
      </c>
      <c r="B34" s="133">
        <v>3.2593880252059339E-3</v>
      </c>
      <c r="C34" s="133">
        <f>+[1]Foglio1!K57</f>
        <v>3.0416471689284044E-3</v>
      </c>
      <c r="D34" s="30"/>
      <c r="E34" s="30"/>
      <c r="F34" s="30"/>
      <c r="G34" s="50"/>
    </row>
    <row r="35" spans="1:8" x14ac:dyDescent="0.25">
      <c r="A35" s="4" t="s">
        <v>1</v>
      </c>
      <c r="B35" s="129">
        <v>8.3973687849396517E-2</v>
      </c>
      <c r="C35" s="129">
        <f>+[1]Foglio1!K58</f>
        <v>7.4764963627855535E-2</v>
      </c>
      <c r="D35" s="30"/>
      <c r="E35" s="30"/>
      <c r="F35" s="30"/>
      <c r="G35" s="50"/>
    </row>
    <row r="36" spans="1:8" x14ac:dyDescent="0.25">
      <c r="A36" s="4" t="s">
        <v>0</v>
      </c>
      <c r="B36" s="133">
        <v>3.0000000000000001E-3</v>
      </c>
      <c r="C36" s="129"/>
      <c r="D36" s="30"/>
      <c r="E36" s="30"/>
      <c r="F36" s="30"/>
      <c r="G36" s="50"/>
    </row>
    <row r="38" spans="1:8" x14ac:dyDescent="0.25">
      <c r="A38" t="s">
        <v>104</v>
      </c>
      <c r="B38" s="202"/>
      <c r="C38"/>
      <c r="D38"/>
      <c r="E38"/>
      <c r="F38"/>
      <c r="G38"/>
      <c r="H38"/>
    </row>
    <row r="39" spans="1:8" x14ac:dyDescent="0.25">
      <c r="A39" t="s">
        <v>105</v>
      </c>
      <c r="B39"/>
      <c r="C39"/>
      <c r="D39"/>
      <c r="E39"/>
      <c r="F39"/>
      <c r="G39"/>
      <c r="H39"/>
    </row>
    <row r="40" spans="1:8" x14ac:dyDescent="0.25">
      <c r="A40" t="s">
        <v>106</v>
      </c>
      <c r="B40"/>
      <c r="C40"/>
      <c r="D40"/>
      <c r="E40"/>
      <c r="F40"/>
      <c r="G40"/>
      <c r="H40"/>
    </row>
    <row r="41" spans="1:8" x14ac:dyDescent="0.25">
      <c r="A41" t="s">
        <v>107</v>
      </c>
      <c r="B41"/>
      <c r="C41"/>
      <c r="D41"/>
      <c r="E41"/>
      <c r="F41"/>
      <c r="G41"/>
      <c r="H41"/>
    </row>
  </sheetData>
  <sheetProtection algorithmName="SHA-512" hashValue="XaCd+PhulcIbzBKOuXXDENxpKXSCdUL/GAo4049uL6tMOmR946iVA24pMEDfcIfBAQ5+me1bWOuyftaBB/Fwuw==" saltValue="4xx+MNsZx+Pvxxaks/Nriw==" spinCount="100000" sheet="1" objects="1" scenarios="1" selectLockedCells="1" selectUnlockedCells="1"/>
  <pageMargins left="0.7" right="0.7" top="0.75" bottom="0.75" header="0.3" footer="0.3"/>
  <pageSetup paperSize="9" scale="76" orientation="portrait" r:id="rId1"/>
  <ignoredErrors>
    <ignoredError sqref="C4:C7 C9:C12 C16 C18 C29:C30 C32:C35" unlocked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G36"/>
  <sheetViews>
    <sheetView workbookViewId="0">
      <selection sqref="A1:K1048576"/>
    </sheetView>
  </sheetViews>
  <sheetFormatPr defaultColWidth="9.140625" defaultRowHeight="15" x14ac:dyDescent="0.25"/>
  <cols>
    <col min="1" max="1" width="74.28515625" customWidth="1"/>
    <col min="2" max="7" width="9.28515625" customWidth="1"/>
  </cols>
  <sheetData>
    <row r="1" spans="1:7" s="1" customFormat="1" ht="28.5" x14ac:dyDescent="0.45">
      <c r="A1" s="8" t="s">
        <v>58</v>
      </c>
      <c r="B1" s="8"/>
      <c r="C1" s="8"/>
    </row>
    <row r="2" spans="1:7" s="1" customFormat="1" x14ac:dyDescent="0.25">
      <c r="A2" s="5"/>
      <c r="B2" s="7">
        <v>2018</v>
      </c>
      <c r="C2" s="7">
        <v>2017</v>
      </c>
      <c r="D2" s="7">
        <v>2016</v>
      </c>
      <c r="E2" s="7">
        <v>2015</v>
      </c>
      <c r="F2" s="7">
        <v>2014</v>
      </c>
      <c r="G2" s="7">
        <v>2013</v>
      </c>
    </row>
    <row r="3" spans="1:7" s="5" customFormat="1" x14ac:dyDescent="0.25">
      <c r="A3" s="5" t="s">
        <v>45</v>
      </c>
    </row>
    <row r="4" spans="1:7" s="4" customFormat="1" x14ac:dyDescent="0.25">
      <c r="A4" s="2" t="s">
        <v>7</v>
      </c>
      <c r="B4" s="66">
        <v>1.58</v>
      </c>
      <c r="C4" s="66">
        <v>1.5509999999999999</v>
      </c>
      <c r="D4" s="58">
        <v>1.512</v>
      </c>
      <c r="E4" s="58">
        <v>1.44</v>
      </c>
      <c r="F4" s="58">
        <v>1.3859999999999999</v>
      </c>
      <c r="G4" s="58">
        <v>0.85399999999999998</v>
      </c>
    </row>
    <row r="5" spans="1:7" s="4" customFormat="1" x14ac:dyDescent="0.25">
      <c r="A5" s="4" t="s">
        <v>16</v>
      </c>
      <c r="B5" s="109">
        <v>0.70299999999999996</v>
      </c>
      <c r="C5" s="109">
        <v>0.72499999999999998</v>
      </c>
      <c r="D5" s="56">
        <f>1.092/D4</f>
        <v>0.72222222222222232</v>
      </c>
      <c r="E5" s="56">
        <f>1.04/E4</f>
        <v>0.72222222222222232</v>
      </c>
      <c r="F5" s="56">
        <v>0.66</v>
      </c>
      <c r="G5" s="111">
        <v>0.6</v>
      </c>
    </row>
    <row r="6" spans="1:7" s="4" customFormat="1" x14ac:dyDescent="0.25">
      <c r="A6" s="4" t="s">
        <v>15</v>
      </c>
      <c r="B6" s="109">
        <v>0.20100000000000001</v>
      </c>
      <c r="C6" s="109">
        <v>0.14199999999999999</v>
      </c>
      <c r="D6" s="56">
        <f>0.219/D4</f>
        <v>0.14484126984126985</v>
      </c>
      <c r="E6" s="56">
        <v>0.14000000000000001</v>
      </c>
      <c r="F6" s="56">
        <v>0.14000000000000001</v>
      </c>
      <c r="G6" s="111">
        <v>0.2</v>
      </c>
    </row>
    <row r="7" spans="1:7" s="4" customFormat="1" x14ac:dyDescent="0.25">
      <c r="A7" s="4" t="s">
        <v>14</v>
      </c>
      <c r="B7" s="109">
        <v>0.1</v>
      </c>
      <c r="C7" s="109">
        <v>0.13300000000000001</v>
      </c>
      <c r="D7" s="56">
        <f>0.201/D4</f>
        <v>0.13293650793650794</v>
      </c>
      <c r="E7" s="56">
        <f>100%-E6-E5</f>
        <v>0.13777777777777767</v>
      </c>
      <c r="F7" s="56">
        <v>0.2</v>
      </c>
      <c r="G7" s="111">
        <v>0.2</v>
      </c>
    </row>
    <row r="8" spans="1:7" s="3" customFormat="1" x14ac:dyDescent="0.25">
      <c r="A8" s="3" t="s">
        <v>13</v>
      </c>
      <c r="B8" s="179"/>
      <c r="C8" s="179"/>
      <c r="D8" s="112"/>
    </row>
    <row r="9" spans="1:7" s="4" customFormat="1" x14ac:dyDescent="0.25">
      <c r="A9" s="2" t="s">
        <v>111</v>
      </c>
      <c r="B9" s="109">
        <v>0.2</v>
      </c>
      <c r="C9" s="109">
        <v>0.252</v>
      </c>
      <c r="D9" s="58"/>
      <c r="E9" s="58"/>
      <c r="F9" s="58"/>
      <c r="G9" s="58"/>
    </row>
    <row r="10" spans="1:7" s="4" customFormat="1" x14ac:dyDescent="0.25">
      <c r="A10" s="2" t="s">
        <v>112</v>
      </c>
      <c r="B10" s="109">
        <v>0.56999999999999995</v>
      </c>
      <c r="C10" s="109">
        <v>0.63500000000000001</v>
      </c>
      <c r="D10" s="58"/>
      <c r="E10" s="58"/>
      <c r="F10" s="58"/>
      <c r="G10" s="58"/>
    </row>
    <row r="11" spans="1:7" s="1" customFormat="1" x14ac:dyDescent="0.25">
      <c r="A11" s="1" t="s">
        <v>2</v>
      </c>
      <c r="B11" s="60"/>
      <c r="C11" s="60"/>
      <c r="D11" s="68"/>
      <c r="E11" s="68"/>
      <c r="F11" s="68"/>
      <c r="G11" s="68"/>
    </row>
    <row r="12" spans="1:7" s="1" customFormat="1" x14ac:dyDescent="0.25">
      <c r="A12" s="1" t="s">
        <v>1</v>
      </c>
      <c r="B12" s="60"/>
      <c r="C12" s="60"/>
      <c r="D12" s="68"/>
      <c r="E12" s="68"/>
      <c r="F12" s="68"/>
      <c r="G12" s="68"/>
    </row>
    <row r="13" spans="1:7" s="1" customFormat="1" x14ac:dyDescent="0.25">
      <c r="A13" s="1" t="s">
        <v>0</v>
      </c>
      <c r="B13" s="60"/>
      <c r="C13" s="60"/>
      <c r="D13" s="68"/>
      <c r="E13" s="68"/>
      <c r="F13" s="68"/>
      <c r="G13" s="68"/>
    </row>
    <row r="14" spans="1:7" s="1" customFormat="1" x14ac:dyDescent="0.25">
      <c r="A14" s="6" t="s">
        <v>12</v>
      </c>
      <c r="B14" s="60"/>
      <c r="C14" s="60"/>
      <c r="D14" s="5"/>
      <c r="E14" s="5"/>
      <c r="F14" s="5"/>
      <c r="G14" s="5"/>
    </row>
    <row r="15" spans="1:7" s="5" customFormat="1" x14ac:dyDescent="0.25">
      <c r="A15" s="5" t="s">
        <v>11</v>
      </c>
      <c r="B15" s="179"/>
      <c r="C15" s="179"/>
    </row>
    <row r="16" spans="1:7" s="1" customFormat="1" x14ac:dyDescent="0.25">
      <c r="A16" s="1" t="s">
        <v>10</v>
      </c>
      <c r="B16" s="64">
        <v>15937</v>
      </c>
      <c r="C16" s="64">
        <v>16466</v>
      </c>
      <c r="D16" s="68">
        <v>16372</v>
      </c>
      <c r="E16" s="68">
        <v>16398</v>
      </c>
      <c r="F16" s="68">
        <v>16164</v>
      </c>
      <c r="G16" s="68">
        <v>13718</v>
      </c>
    </row>
    <row r="17" spans="1:7" s="1" customFormat="1" x14ac:dyDescent="0.25">
      <c r="A17" s="1" t="s">
        <v>9</v>
      </c>
      <c r="B17" s="64"/>
      <c r="C17" s="64"/>
      <c r="D17" s="68"/>
      <c r="E17" s="68"/>
      <c r="F17" s="68"/>
      <c r="G17" s="68"/>
    </row>
    <row r="18" spans="1:7" s="1" customFormat="1" x14ac:dyDescent="0.25">
      <c r="A18" s="1" t="s">
        <v>8</v>
      </c>
      <c r="B18" s="64">
        <v>12</v>
      </c>
      <c r="C18" s="64">
        <v>13</v>
      </c>
      <c r="D18" s="68">
        <v>14</v>
      </c>
      <c r="E18" s="68">
        <v>14</v>
      </c>
      <c r="F18" s="68">
        <v>15</v>
      </c>
      <c r="G18" s="68">
        <v>14</v>
      </c>
    </row>
    <row r="19" spans="1:7" s="1" customFormat="1" x14ac:dyDescent="0.25">
      <c r="B19"/>
      <c r="C19"/>
      <c r="D19" s="3"/>
      <c r="E19" s="3"/>
      <c r="F19" s="3"/>
      <c r="G19" s="3"/>
    </row>
    <row r="20" spans="1:7" s="5" customFormat="1" x14ac:dyDescent="0.25">
      <c r="A20" s="3" t="s">
        <v>46</v>
      </c>
      <c r="B20" s="179"/>
      <c r="C20" s="179"/>
    </row>
    <row r="21" spans="1:7" s="4" customFormat="1" x14ac:dyDescent="0.25">
      <c r="A21" s="4" t="s">
        <v>7</v>
      </c>
      <c r="B21" s="58"/>
      <c r="C21" s="58"/>
      <c r="D21" s="58"/>
      <c r="E21" s="58"/>
      <c r="F21" s="58"/>
      <c r="G21" s="58"/>
    </row>
    <row r="22" spans="1:7" s="4" customFormat="1" x14ac:dyDescent="0.25">
      <c r="A22" s="4" t="s">
        <v>6</v>
      </c>
      <c r="B22" s="58"/>
      <c r="C22" s="58"/>
      <c r="D22" s="58"/>
      <c r="E22" s="58"/>
      <c r="F22" s="58"/>
      <c r="G22" s="58"/>
    </row>
    <row r="23" spans="1:7" s="4" customFormat="1" x14ac:dyDescent="0.25">
      <c r="B23"/>
      <c r="C23"/>
      <c r="D23" s="3"/>
      <c r="E23" s="3"/>
      <c r="F23" s="3"/>
      <c r="G23" s="3"/>
    </row>
    <row r="24" spans="1:7" s="5" customFormat="1" x14ac:dyDescent="0.25">
      <c r="A24" s="3" t="s">
        <v>47</v>
      </c>
      <c r="B24" s="179"/>
      <c r="C24" s="179"/>
    </row>
    <row r="25" spans="1:7" s="4" customFormat="1" x14ac:dyDescent="0.25">
      <c r="A25" s="4" t="s">
        <v>7</v>
      </c>
      <c r="B25" s="58"/>
      <c r="C25" s="58"/>
      <c r="D25" s="58"/>
      <c r="E25" s="58"/>
      <c r="F25" s="58"/>
      <c r="G25" s="58"/>
    </row>
    <row r="26" spans="1:7" s="4" customFormat="1" x14ac:dyDescent="0.25">
      <c r="A26" s="4" t="s">
        <v>6</v>
      </c>
      <c r="B26" s="58"/>
      <c r="C26" s="58"/>
      <c r="D26" s="58"/>
      <c r="E26" s="58"/>
      <c r="F26" s="58"/>
      <c r="G26" s="58"/>
    </row>
    <row r="27" spans="1:7" s="4" customFormat="1" x14ac:dyDescent="0.25">
      <c r="B27"/>
      <c r="C27"/>
      <c r="D27" s="3"/>
      <c r="E27" s="3"/>
      <c r="F27" s="3"/>
      <c r="G27" s="3"/>
    </row>
    <row r="28" spans="1:7" s="5" customFormat="1" x14ac:dyDescent="0.25">
      <c r="A28" s="3" t="s">
        <v>48</v>
      </c>
      <c r="B28" s="179"/>
      <c r="C28" s="179"/>
    </row>
    <row r="29" spans="1:7" s="4" customFormat="1" x14ac:dyDescent="0.25">
      <c r="A29" s="4" t="s">
        <v>7</v>
      </c>
      <c r="B29" s="58"/>
      <c r="C29" s="58"/>
      <c r="D29" s="58"/>
      <c r="E29" s="58"/>
      <c r="F29" s="58"/>
      <c r="G29" s="58"/>
    </row>
    <row r="30" spans="1:7" s="4" customFormat="1" x14ac:dyDescent="0.25">
      <c r="A30" s="4" t="s">
        <v>6</v>
      </c>
      <c r="B30" s="58"/>
      <c r="C30" s="58"/>
      <c r="D30" s="58"/>
      <c r="E30" s="58"/>
      <c r="F30" s="58"/>
      <c r="G30" s="58"/>
    </row>
    <row r="31" spans="1:7" x14ac:dyDescent="0.25">
      <c r="A31" s="3" t="s">
        <v>5</v>
      </c>
      <c r="B31" s="179"/>
      <c r="C31" s="179"/>
    </row>
    <row r="32" spans="1:7" x14ac:dyDescent="0.25">
      <c r="A32" s="2" t="s">
        <v>4</v>
      </c>
      <c r="B32" s="58"/>
      <c r="C32" s="58"/>
    </row>
    <row r="33" spans="1:3" x14ac:dyDescent="0.25">
      <c r="A33" s="2" t="s">
        <v>3</v>
      </c>
      <c r="B33" s="58"/>
      <c r="C33" s="58"/>
    </row>
    <row r="34" spans="1:3" x14ac:dyDescent="0.25">
      <c r="A34" s="1" t="s">
        <v>2</v>
      </c>
      <c r="B34" s="58"/>
      <c r="C34" s="58"/>
    </row>
    <row r="35" spans="1:3" x14ac:dyDescent="0.25">
      <c r="A35" s="1" t="s">
        <v>1</v>
      </c>
      <c r="B35" s="58"/>
      <c r="C35" s="58"/>
    </row>
    <row r="36" spans="1:3" x14ac:dyDescent="0.25">
      <c r="A36" s="1" t="s">
        <v>0</v>
      </c>
      <c r="B36" s="58"/>
      <c r="C36" s="58"/>
    </row>
  </sheetData>
  <sheetProtection algorithmName="SHA-512" hashValue="LF+tK0bxOpJnEF5yxPCqKaS9+GDg8129gT/FoT+fiMx0tvxXclB8wYTcMk8OcoiPqwE3wXQf/Azf6skjs4GF0Q==" saltValue="HhKUQkDcuUQvSEJAqc3dYg==" spinCount="100000" sheet="1" objects="1" scenarios="1" selectLockedCells="1" selectUnlockedCells="1"/>
  <pageMargins left="0.7" right="0.7" top="0.75" bottom="0.75" header="0.3" footer="0.3"/>
  <pageSetup paperSize="9" scale="76"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G31"/>
  <sheetViews>
    <sheetView zoomScaleNormal="100" workbookViewId="0">
      <selection sqref="A1:L1048576"/>
    </sheetView>
  </sheetViews>
  <sheetFormatPr defaultColWidth="9.140625" defaultRowHeight="15" x14ac:dyDescent="0.25"/>
  <cols>
    <col min="1" max="1" width="74.28515625" customWidth="1"/>
    <col min="2" max="2" width="11.140625" customWidth="1"/>
    <col min="3" max="4" width="11" customWidth="1"/>
    <col min="5" max="5" width="11" style="12" customWidth="1"/>
    <col min="6" max="8" width="11" customWidth="1"/>
  </cols>
  <sheetData>
    <row r="1" spans="1:7" ht="28.5" x14ac:dyDescent="0.45">
      <c r="A1" s="8" t="s">
        <v>113</v>
      </c>
      <c r="B1" s="8"/>
    </row>
    <row r="2" spans="1:7" s="1" customFormat="1" x14ac:dyDescent="0.25">
      <c r="A2" s="5"/>
      <c r="B2" s="7">
        <v>2018</v>
      </c>
      <c r="C2" s="7">
        <v>2017</v>
      </c>
      <c r="D2" s="27">
        <v>2016</v>
      </c>
      <c r="E2" s="27">
        <v>2015</v>
      </c>
      <c r="F2" s="27">
        <v>2014</v>
      </c>
      <c r="G2" s="27">
        <v>2013</v>
      </c>
    </row>
    <row r="3" spans="1:7" s="5" customFormat="1" x14ac:dyDescent="0.25">
      <c r="A3" s="5" t="s">
        <v>45</v>
      </c>
      <c r="D3" s="22"/>
      <c r="E3" s="22"/>
      <c r="F3" s="99"/>
      <c r="G3" s="99"/>
    </row>
    <row r="4" spans="1:7" s="4" customFormat="1" x14ac:dyDescent="0.25">
      <c r="A4" s="2" t="s">
        <v>7</v>
      </c>
      <c r="B4" s="38">
        <v>1322.5719999999999</v>
      </c>
      <c r="C4" s="38">
        <v>1360.152</v>
      </c>
      <c r="D4" s="38">
        <v>1266.60277</v>
      </c>
      <c r="E4" s="38">
        <v>1154.567</v>
      </c>
      <c r="F4" s="38">
        <v>1140.049</v>
      </c>
      <c r="G4" s="66">
        <v>956.86624800000004</v>
      </c>
    </row>
    <row r="5" spans="1:7" s="4" customFormat="1" x14ac:dyDescent="0.25">
      <c r="A5" s="4" t="s">
        <v>16</v>
      </c>
      <c r="B5" s="109">
        <v>0.94</v>
      </c>
      <c r="C5" s="109">
        <v>0.93700000000000006</v>
      </c>
      <c r="D5" s="100">
        <v>0.99549227260887807</v>
      </c>
      <c r="E5" s="100">
        <v>0.995</v>
      </c>
      <c r="F5" s="100">
        <v>0.99</v>
      </c>
      <c r="G5" s="109"/>
    </row>
    <row r="6" spans="1:7" s="4" customFormat="1" x14ac:dyDescent="0.25">
      <c r="A6" s="4" t="s">
        <v>15</v>
      </c>
      <c r="B6" s="109">
        <v>0.01</v>
      </c>
      <c r="C6" s="109">
        <v>4.5222886853822216E-3</v>
      </c>
      <c r="D6" s="100">
        <v>4.5077273911220015E-3</v>
      </c>
      <c r="E6" s="100">
        <v>5.0000000000000001E-3</v>
      </c>
      <c r="F6" s="100">
        <v>0.01</v>
      </c>
      <c r="G6" s="109"/>
    </row>
    <row r="7" spans="1:7" s="4" customFormat="1" x14ac:dyDescent="0.25">
      <c r="A7" s="4" t="s">
        <v>14</v>
      </c>
      <c r="B7" s="109">
        <v>0.05</v>
      </c>
      <c r="C7" s="109">
        <v>4.7E-2</v>
      </c>
      <c r="D7" s="96">
        <v>0</v>
      </c>
      <c r="E7" s="96">
        <v>0</v>
      </c>
      <c r="F7" s="96">
        <v>0</v>
      </c>
      <c r="G7" s="60"/>
    </row>
    <row r="8" spans="1:7" s="3" customFormat="1" x14ac:dyDescent="0.25">
      <c r="A8" s="3" t="s">
        <v>13</v>
      </c>
      <c r="B8" s="179"/>
      <c r="D8" s="20"/>
      <c r="E8" s="20"/>
      <c r="F8" s="101"/>
      <c r="G8" s="101"/>
    </row>
    <row r="9" spans="1:7" s="4" customFormat="1" x14ac:dyDescent="0.25">
      <c r="A9" s="2" t="s">
        <v>4</v>
      </c>
      <c r="B9" s="109">
        <v>0.28999999999999998</v>
      </c>
      <c r="C9" s="109">
        <v>0.31865115075373929</v>
      </c>
      <c r="D9" s="96">
        <v>0.31586824218077109</v>
      </c>
      <c r="E9" s="96">
        <v>0.3018431293308575</v>
      </c>
      <c r="F9" s="96">
        <v>0.32152839537542877</v>
      </c>
      <c r="G9" s="60"/>
    </row>
    <row r="10" spans="1:7" s="4" customFormat="1" x14ac:dyDescent="0.25">
      <c r="A10" s="2" t="s">
        <v>3</v>
      </c>
      <c r="B10" s="109">
        <v>0.52200000000000002</v>
      </c>
      <c r="C10" s="109">
        <v>0.4695364929801964</v>
      </c>
      <c r="D10" s="96">
        <v>0.49885818950735417</v>
      </c>
      <c r="E10" s="96">
        <v>0.50788394608398169</v>
      </c>
      <c r="F10" s="96">
        <v>0.51047357387879555</v>
      </c>
      <c r="G10" s="60"/>
    </row>
    <row r="11" spans="1:7" s="1" customFormat="1" x14ac:dyDescent="0.25">
      <c r="A11" s="1" t="s">
        <v>2</v>
      </c>
      <c r="B11" s="109">
        <v>9.7000000000000003E-2</v>
      </c>
      <c r="C11" s="109">
        <v>8.9801728042159981E-2</v>
      </c>
      <c r="D11" s="96">
        <v>9.034289082711329E-2</v>
      </c>
      <c r="E11" s="96">
        <v>9.2522270492859868E-2</v>
      </c>
      <c r="F11" s="96">
        <v>8.5197595957029318E-2</v>
      </c>
      <c r="G11" s="60"/>
    </row>
    <row r="12" spans="1:7" s="1" customFormat="1" x14ac:dyDescent="0.25">
      <c r="A12" s="1" t="s">
        <v>1</v>
      </c>
      <c r="B12" s="109">
        <v>1.7999999999999999E-2</v>
      </c>
      <c r="C12" s="109">
        <v>3.2349325663602303E-2</v>
      </c>
      <c r="D12" s="96">
        <v>2.5119830838207426E-2</v>
      </c>
      <c r="E12" s="96">
        <v>3.2405004198035811E-2</v>
      </c>
      <c r="F12" s="96">
        <v>4.1130238992645299E-2</v>
      </c>
      <c r="G12" s="60"/>
    </row>
    <row r="13" spans="1:7" s="1" customFormat="1" x14ac:dyDescent="0.25">
      <c r="A13" s="1" t="s">
        <v>0</v>
      </c>
      <c r="B13" s="109">
        <v>7.2999999999999995E-2</v>
      </c>
      <c r="C13" s="109">
        <v>7.826551738335126E-2</v>
      </c>
      <c r="D13" s="96">
        <v>6.9810846646554126E-2</v>
      </c>
      <c r="E13" s="96">
        <v>6.5345649894265279E-2</v>
      </c>
      <c r="F13" s="96">
        <v>4.1670195796101032E-2</v>
      </c>
      <c r="G13" s="60"/>
    </row>
    <row r="14" spans="1:7" s="1" customFormat="1" x14ac:dyDescent="0.25">
      <c r="A14" s="6" t="s">
        <v>12</v>
      </c>
      <c r="B14" s="109"/>
      <c r="C14" s="109">
        <v>0.47236437613019888</v>
      </c>
      <c r="D14" s="96">
        <v>0.48299999999999998</v>
      </c>
      <c r="E14" s="96">
        <v>0.51300000000000001</v>
      </c>
      <c r="F14" s="96">
        <v>0.52100000000000002</v>
      </c>
      <c r="G14" s="60"/>
    </row>
    <row r="15" spans="1:7" s="5" customFormat="1" x14ac:dyDescent="0.25">
      <c r="A15" s="5" t="s">
        <v>11</v>
      </c>
      <c r="B15" s="179"/>
      <c r="D15" s="102"/>
      <c r="E15" s="102"/>
      <c r="F15" s="102"/>
      <c r="G15" s="203"/>
    </row>
    <row r="16" spans="1:7" s="1" customFormat="1" x14ac:dyDescent="0.25">
      <c r="A16" s="1" t="s">
        <v>10</v>
      </c>
      <c r="B16" s="110">
        <v>5788890</v>
      </c>
      <c r="C16" s="110">
        <v>5646763</v>
      </c>
      <c r="D16" s="103">
        <v>5504352</v>
      </c>
      <c r="E16" s="103">
        <v>5435024</v>
      </c>
      <c r="F16" s="103">
        <v>5424239</v>
      </c>
      <c r="G16" s="110"/>
    </row>
    <row r="17" spans="1:7" s="1" customFormat="1" x14ac:dyDescent="0.25">
      <c r="A17" s="1" t="s">
        <v>9</v>
      </c>
      <c r="B17" s="103">
        <v>13391661</v>
      </c>
      <c r="C17" s="110">
        <v>13046483</v>
      </c>
      <c r="D17" s="103">
        <v>12728709</v>
      </c>
      <c r="E17" s="103">
        <v>12482073</v>
      </c>
      <c r="F17" s="103">
        <v>12173636</v>
      </c>
      <c r="G17" s="110"/>
    </row>
    <row r="18" spans="1:7" s="1" customFormat="1" x14ac:dyDescent="0.25">
      <c r="A18" s="1" t="s">
        <v>8</v>
      </c>
      <c r="B18" s="37">
        <v>233</v>
      </c>
      <c r="C18" s="64">
        <v>260</v>
      </c>
      <c r="D18" s="37">
        <v>290</v>
      </c>
      <c r="E18" s="37">
        <v>320</v>
      </c>
      <c r="F18" s="37">
        <v>365</v>
      </c>
      <c r="G18" s="64">
        <v>382</v>
      </c>
    </row>
    <row r="19" spans="1:7" s="1" customFormat="1" x14ac:dyDescent="0.25">
      <c r="B19"/>
      <c r="D19" s="21"/>
      <c r="E19" s="21"/>
      <c r="F19" s="21"/>
      <c r="G19" s="21"/>
    </row>
    <row r="20" spans="1:7" s="5" customFormat="1" x14ac:dyDescent="0.25">
      <c r="A20" s="3" t="s">
        <v>46</v>
      </c>
      <c r="B20" s="179"/>
      <c r="C20" s="3"/>
      <c r="D20" s="20"/>
      <c r="E20" s="20"/>
      <c r="F20" s="101"/>
      <c r="G20" s="101"/>
    </row>
    <row r="21" spans="1:7" s="4" customFormat="1" x14ac:dyDescent="0.25">
      <c r="A21" s="4" t="s">
        <v>7</v>
      </c>
      <c r="B21" s="106"/>
      <c r="C21" s="106"/>
      <c r="D21" s="105"/>
      <c r="E21" s="105"/>
      <c r="F21" s="105"/>
      <c r="G21" s="105"/>
    </row>
    <row r="22" spans="1:7" s="4" customFormat="1" x14ac:dyDescent="0.25">
      <c r="A22" s="4" t="s">
        <v>6</v>
      </c>
      <c r="B22" s="106"/>
      <c r="C22" s="106"/>
      <c r="D22" s="105"/>
      <c r="E22" s="105"/>
      <c r="F22" s="105"/>
      <c r="G22" s="105"/>
    </row>
    <row r="23" spans="1:7" s="4" customFormat="1" x14ac:dyDescent="0.25">
      <c r="B23"/>
      <c r="C23" s="107"/>
      <c r="D23" s="108"/>
      <c r="E23" s="108"/>
      <c r="F23" s="108"/>
      <c r="G23" s="108"/>
    </row>
    <row r="24" spans="1:7" s="5" customFormat="1" x14ac:dyDescent="0.25">
      <c r="A24" s="3" t="s">
        <v>47</v>
      </c>
      <c r="B24" s="179"/>
      <c r="C24" s="13"/>
      <c r="D24" s="101"/>
      <c r="E24" s="101"/>
      <c r="F24" s="101"/>
      <c r="G24" s="101"/>
    </row>
    <row r="25" spans="1:7" s="4" customFormat="1" x14ac:dyDescent="0.25">
      <c r="A25" s="4" t="s">
        <v>7</v>
      </c>
      <c r="B25" s="106"/>
      <c r="C25" s="106"/>
      <c r="D25" s="105"/>
      <c r="E25" s="105"/>
      <c r="F25" s="105"/>
      <c r="G25" s="105"/>
    </row>
    <row r="26" spans="1:7" s="4" customFormat="1" x14ac:dyDescent="0.25">
      <c r="A26" s="4" t="s">
        <v>6</v>
      </c>
      <c r="B26" s="106"/>
      <c r="C26" s="106"/>
      <c r="D26" s="105"/>
      <c r="E26" s="105"/>
      <c r="F26" s="105"/>
      <c r="G26" s="105"/>
    </row>
    <row r="27" spans="1:7" s="4" customFormat="1" x14ac:dyDescent="0.25">
      <c r="B27"/>
      <c r="C27" s="107"/>
      <c r="D27" s="108"/>
      <c r="E27" s="108"/>
      <c r="F27" s="108"/>
      <c r="G27" s="108"/>
    </row>
    <row r="28" spans="1:7" s="5" customFormat="1" x14ac:dyDescent="0.25">
      <c r="A28" s="3" t="s">
        <v>48</v>
      </c>
      <c r="B28" s="179"/>
      <c r="C28" s="13"/>
      <c r="D28" s="101"/>
      <c r="E28" s="101"/>
      <c r="F28" s="101"/>
      <c r="G28" s="101"/>
    </row>
    <row r="29" spans="1:7" s="4" customFormat="1" x14ac:dyDescent="0.25">
      <c r="A29" s="4" t="s">
        <v>7</v>
      </c>
      <c r="B29" s="106"/>
      <c r="C29" s="106"/>
      <c r="D29" s="105"/>
      <c r="E29" s="105"/>
      <c r="F29" s="105"/>
      <c r="G29" s="105"/>
    </row>
    <row r="30" spans="1:7" s="4" customFormat="1" x14ac:dyDescent="0.25">
      <c r="A30" s="4" t="s">
        <v>6</v>
      </c>
      <c r="B30" s="106"/>
      <c r="C30" s="106"/>
      <c r="D30" s="105"/>
      <c r="E30" s="105"/>
      <c r="F30" s="105"/>
      <c r="G30" s="105"/>
    </row>
    <row r="31" spans="1:7" x14ac:dyDescent="0.25">
      <c r="B31" s="179"/>
    </row>
  </sheetData>
  <sheetProtection algorithmName="SHA-512" hashValue="TWx5bnju3l0FKdKZrU3WDjN85ScdK5K7uvFwKtp9AlBClAJRz2XZumzeZRY64cPsJHMHBAr13bcgqWttlWzYaw==" saltValue="J1+r1Q1wbZ1r+KtdyIatXw==" spinCount="100000" sheet="1" objects="1" scenarios="1" selectLockedCells="1" selectUnlockedCells="1"/>
  <pageMargins left="0.7" right="0.7" top="0.75" bottom="0.75" header="0.3" footer="0.3"/>
  <pageSetup paperSize="9" scale="76"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G31"/>
  <sheetViews>
    <sheetView zoomScaleNormal="100" workbookViewId="0">
      <selection sqref="A1:K1048576"/>
    </sheetView>
  </sheetViews>
  <sheetFormatPr defaultColWidth="9.140625" defaultRowHeight="15" x14ac:dyDescent="0.25"/>
  <cols>
    <col min="1" max="1" width="74.28515625" customWidth="1"/>
    <col min="2" max="2" width="9.28515625" customWidth="1"/>
    <col min="3" max="3" width="9.28515625" style="4" customWidth="1"/>
    <col min="4" max="7" width="9.28515625" customWidth="1"/>
  </cols>
  <sheetData>
    <row r="1" spans="1:7" ht="28.5" x14ac:dyDescent="0.45">
      <c r="A1" s="8" t="s">
        <v>43</v>
      </c>
      <c r="B1" s="8"/>
    </row>
    <row r="2" spans="1:7" s="1" customFormat="1" x14ac:dyDescent="0.25">
      <c r="A2" s="5"/>
      <c r="B2" s="7">
        <v>2018</v>
      </c>
      <c r="C2" s="7">
        <v>2017</v>
      </c>
      <c r="D2" s="7">
        <v>2016</v>
      </c>
      <c r="E2" s="7">
        <v>2015</v>
      </c>
      <c r="F2" s="7">
        <v>2014</v>
      </c>
      <c r="G2" s="7">
        <v>2013</v>
      </c>
    </row>
    <row r="3" spans="1:7" s="5" customFormat="1" x14ac:dyDescent="0.25">
      <c r="A3" s="5" t="s">
        <v>45</v>
      </c>
    </row>
    <row r="4" spans="1:7" s="4" customFormat="1" x14ac:dyDescent="0.25">
      <c r="A4" s="2" t="s">
        <v>7</v>
      </c>
      <c r="B4" s="190">
        <v>35</v>
      </c>
      <c r="C4" s="33">
        <v>34.799999999999997</v>
      </c>
      <c r="D4" s="190">
        <v>34.9</v>
      </c>
      <c r="E4" s="190">
        <v>31.9</v>
      </c>
      <c r="F4" s="190">
        <v>29.6</v>
      </c>
      <c r="G4" s="147">
        <v>26.5</v>
      </c>
    </row>
    <row r="5" spans="1:7" s="4" customFormat="1" x14ac:dyDescent="0.25">
      <c r="A5" s="4" t="s">
        <v>16</v>
      </c>
      <c r="B5" s="100">
        <v>0.998</v>
      </c>
      <c r="C5" s="97">
        <v>0.99970000000000003</v>
      </c>
      <c r="D5" s="60">
        <v>1</v>
      </c>
      <c r="E5" s="60">
        <v>1</v>
      </c>
      <c r="F5" s="60">
        <v>1</v>
      </c>
      <c r="G5" s="36">
        <v>1</v>
      </c>
    </row>
    <row r="6" spans="1:7" s="4" customFormat="1" x14ac:dyDescent="0.25">
      <c r="A6" s="4" t="s">
        <v>15</v>
      </c>
      <c r="B6" s="100">
        <v>2E-3</v>
      </c>
      <c r="C6" s="60">
        <v>0</v>
      </c>
      <c r="D6" s="60">
        <v>0</v>
      </c>
      <c r="E6" s="60">
        <v>0</v>
      </c>
      <c r="F6" s="60">
        <v>0</v>
      </c>
      <c r="G6" s="36">
        <v>0</v>
      </c>
    </row>
    <row r="7" spans="1:7" s="4" customFormat="1" x14ac:dyDescent="0.25">
      <c r="A7" s="4" t="s">
        <v>14</v>
      </c>
      <c r="B7" s="60">
        <v>0</v>
      </c>
      <c r="C7" s="97">
        <v>2.9999999999999997E-4</v>
      </c>
      <c r="D7" s="60">
        <v>0</v>
      </c>
      <c r="E7" s="60">
        <v>0</v>
      </c>
      <c r="F7" s="60">
        <v>0</v>
      </c>
      <c r="G7" s="36">
        <v>0</v>
      </c>
    </row>
    <row r="8" spans="1:7" s="3" customFormat="1" x14ac:dyDescent="0.25">
      <c r="A8" s="3" t="s">
        <v>13</v>
      </c>
      <c r="B8" s="179"/>
      <c r="D8" s="13"/>
      <c r="E8" s="13"/>
      <c r="F8" s="13"/>
    </row>
    <row r="9" spans="1:7" s="4" customFormat="1" x14ac:dyDescent="0.25">
      <c r="A9" s="2" t="s">
        <v>4</v>
      </c>
      <c r="B9" s="96">
        <v>0.29199999999999998</v>
      </c>
      <c r="C9" s="96">
        <v>0.37</v>
      </c>
      <c r="D9" s="60">
        <v>0.36299999999999999</v>
      </c>
      <c r="E9" s="60">
        <v>0.35</v>
      </c>
      <c r="F9" s="60">
        <v>0.35</v>
      </c>
      <c r="G9" s="55">
        <v>0.35</v>
      </c>
    </row>
    <row r="10" spans="1:7" s="4" customFormat="1" x14ac:dyDescent="0.25">
      <c r="A10" s="2" t="s">
        <v>3</v>
      </c>
      <c r="B10" s="96">
        <v>0.53100000000000003</v>
      </c>
      <c r="C10" s="96">
        <v>0.55000000000000004</v>
      </c>
      <c r="D10" s="60">
        <v>0.57899999999999996</v>
      </c>
      <c r="E10" s="60">
        <v>0.59</v>
      </c>
      <c r="F10" s="60">
        <v>0.6</v>
      </c>
      <c r="G10" s="55">
        <v>0.6</v>
      </c>
    </row>
    <row r="11" spans="1:7" s="1" customFormat="1" x14ac:dyDescent="0.25">
      <c r="A11" s="1" t="s">
        <v>2</v>
      </c>
      <c r="B11" s="96">
        <v>9.5000000000000001E-2</v>
      </c>
      <c r="C11" s="96">
        <v>0.08</v>
      </c>
      <c r="D11" s="60">
        <v>5.8000000000000003E-2</v>
      </c>
      <c r="E11" s="60">
        <v>0.06</v>
      </c>
      <c r="F11" s="60">
        <v>0.05</v>
      </c>
      <c r="G11" s="55">
        <v>0.05</v>
      </c>
    </row>
    <row r="12" spans="1:7" s="1" customFormat="1" x14ac:dyDescent="0.25">
      <c r="A12" s="1" t="s">
        <v>1</v>
      </c>
      <c r="B12" s="96">
        <v>6.2E-2</v>
      </c>
      <c r="C12" s="96"/>
      <c r="D12" s="91"/>
      <c r="E12" s="91"/>
      <c r="F12" s="91"/>
      <c r="G12" s="55"/>
    </row>
    <row r="13" spans="1:7" s="1" customFormat="1" x14ac:dyDescent="0.25">
      <c r="A13" s="1" t="s">
        <v>0</v>
      </c>
      <c r="B13" s="96">
        <v>0.02</v>
      </c>
      <c r="C13" s="96"/>
      <c r="D13" s="91"/>
      <c r="E13" s="91"/>
      <c r="F13" s="91"/>
      <c r="G13" s="55"/>
    </row>
    <row r="14" spans="1:7" s="1" customFormat="1" x14ac:dyDescent="0.25">
      <c r="A14" s="6" t="s">
        <v>12</v>
      </c>
      <c r="B14" s="96">
        <v>0.85</v>
      </c>
      <c r="C14" s="96">
        <v>0.97</v>
      </c>
      <c r="D14" s="91"/>
      <c r="E14" s="91"/>
      <c r="F14" s="91"/>
    </row>
    <row r="15" spans="1:7" s="5" customFormat="1" x14ac:dyDescent="0.25">
      <c r="A15" s="5" t="s">
        <v>11</v>
      </c>
      <c r="B15" s="179"/>
    </row>
    <row r="16" spans="1:7" s="1" customFormat="1" x14ac:dyDescent="0.25">
      <c r="A16" s="1" t="s">
        <v>10</v>
      </c>
      <c r="B16" s="64">
        <v>131000</v>
      </c>
      <c r="C16" s="64">
        <v>148000</v>
      </c>
      <c r="D16" s="64">
        <v>148000</v>
      </c>
      <c r="E16" s="64">
        <v>145000</v>
      </c>
      <c r="F16" s="64">
        <v>161000</v>
      </c>
      <c r="G16" s="68">
        <v>152000</v>
      </c>
    </row>
    <row r="17" spans="1:7" s="1" customFormat="1" x14ac:dyDescent="0.25">
      <c r="A17" s="1" t="s">
        <v>9</v>
      </c>
      <c r="B17" s="64">
        <v>368000</v>
      </c>
      <c r="C17" s="64">
        <v>360000</v>
      </c>
      <c r="D17" s="64">
        <v>330000</v>
      </c>
      <c r="E17" s="64">
        <v>305000</v>
      </c>
      <c r="F17" s="64">
        <v>270000</v>
      </c>
      <c r="G17" s="68">
        <v>230000</v>
      </c>
    </row>
    <row r="18" spans="1:7" s="1" customFormat="1" x14ac:dyDescent="0.25">
      <c r="A18" s="1" t="s">
        <v>8</v>
      </c>
      <c r="B18" s="98">
        <v>84</v>
      </c>
      <c r="C18" s="98">
        <v>84</v>
      </c>
      <c r="D18" s="64">
        <v>87</v>
      </c>
      <c r="E18" s="64">
        <v>87</v>
      </c>
      <c r="F18" s="64">
        <v>85</v>
      </c>
      <c r="G18" s="149">
        <v>84</v>
      </c>
    </row>
    <row r="19" spans="1:7" s="1" customFormat="1" x14ac:dyDescent="0.25">
      <c r="B19"/>
      <c r="C19" s="4"/>
      <c r="D19" s="13"/>
      <c r="E19" s="13"/>
      <c r="F19" s="13"/>
    </row>
    <row r="20" spans="1:7" s="5" customFormat="1" x14ac:dyDescent="0.25">
      <c r="A20" s="3" t="s">
        <v>46</v>
      </c>
      <c r="B20" s="179"/>
      <c r="C20" s="3"/>
    </row>
    <row r="21" spans="1:7" s="4" customFormat="1" x14ac:dyDescent="0.25">
      <c r="A21" s="4" t="s">
        <v>7</v>
      </c>
      <c r="B21" s="38"/>
      <c r="C21" s="38"/>
      <c r="D21" s="34"/>
      <c r="E21" s="34"/>
      <c r="F21" s="34"/>
      <c r="G21" s="34"/>
    </row>
    <row r="22" spans="1:7" s="4" customFormat="1" x14ac:dyDescent="0.25">
      <c r="A22" s="4" t="s">
        <v>6</v>
      </c>
      <c r="B22" s="38"/>
      <c r="C22" s="37"/>
      <c r="D22" s="34"/>
      <c r="E22" s="34"/>
      <c r="F22" s="34"/>
      <c r="G22" s="34"/>
    </row>
    <row r="23" spans="1:7" s="4" customFormat="1" x14ac:dyDescent="0.25">
      <c r="B23"/>
      <c r="C23" s="2"/>
      <c r="D23" s="14"/>
      <c r="E23" s="14"/>
      <c r="F23" s="14"/>
    </row>
    <row r="24" spans="1:7" s="5" customFormat="1" x14ac:dyDescent="0.25">
      <c r="A24" s="3" t="s">
        <v>47</v>
      </c>
      <c r="B24" s="179"/>
      <c r="C24" s="3"/>
      <c r="D24" s="13"/>
      <c r="E24" s="13"/>
      <c r="F24" s="13"/>
    </row>
    <row r="25" spans="1:7" s="4" customFormat="1" x14ac:dyDescent="0.25">
      <c r="A25" s="4" t="s">
        <v>7</v>
      </c>
      <c r="B25" s="38"/>
      <c r="C25" s="38"/>
      <c r="D25" s="34"/>
      <c r="E25" s="34"/>
      <c r="F25" s="34"/>
      <c r="G25" s="34"/>
    </row>
    <row r="26" spans="1:7" s="4" customFormat="1" x14ac:dyDescent="0.25">
      <c r="A26" s="4" t="s">
        <v>6</v>
      </c>
      <c r="B26" s="38"/>
      <c r="C26" s="37"/>
      <c r="D26" s="92"/>
      <c r="E26" s="92"/>
      <c r="F26" s="34"/>
      <c r="G26" s="34"/>
    </row>
    <row r="27" spans="1:7" s="4" customFormat="1" x14ac:dyDescent="0.25">
      <c r="B27"/>
      <c r="C27" s="2"/>
      <c r="D27" s="93"/>
      <c r="E27" s="93"/>
      <c r="F27" s="93"/>
    </row>
    <row r="28" spans="1:7" s="5" customFormat="1" x14ac:dyDescent="0.25">
      <c r="A28" s="3" t="s">
        <v>48</v>
      </c>
      <c r="B28" s="179"/>
      <c r="C28" s="3"/>
      <c r="D28" s="94"/>
      <c r="E28" s="94"/>
      <c r="F28" s="94"/>
    </row>
    <row r="29" spans="1:7" s="4" customFormat="1" x14ac:dyDescent="0.25">
      <c r="A29" s="4" t="s">
        <v>7</v>
      </c>
      <c r="B29" s="38"/>
      <c r="C29" s="38"/>
      <c r="D29" s="34"/>
      <c r="E29" s="34"/>
      <c r="F29" s="34"/>
      <c r="G29" s="34"/>
    </row>
    <row r="30" spans="1:7" s="4" customFormat="1" x14ac:dyDescent="0.25">
      <c r="A30" s="4" t="s">
        <v>6</v>
      </c>
      <c r="B30" s="38"/>
      <c r="C30" s="37"/>
      <c r="D30" s="34"/>
      <c r="E30" s="34"/>
      <c r="F30" s="34"/>
      <c r="G30" s="34"/>
    </row>
    <row r="31" spans="1:7" x14ac:dyDescent="0.25">
      <c r="B31" s="179"/>
    </row>
  </sheetData>
  <sheetProtection algorithmName="SHA-512" hashValue="yw1nJ0C7rpUajBpCCHeWT3qhWiSjVVitBkpu6Fj056+B8zGC58Mze+WAqCgIZhX7X0kLsDorAVj2KLwTKNy3Ug==" saltValue="ILRPWrMSDimy34DZNaQ7ag==" spinCount="100000" sheet="1" objects="1" scenarios="1" selectLockedCells="1" selectUnlockedCells="1"/>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32"/>
  <sheetViews>
    <sheetView workbookViewId="0">
      <selection sqref="A1:M1048576"/>
    </sheetView>
  </sheetViews>
  <sheetFormatPr defaultColWidth="9.140625" defaultRowHeight="15" x14ac:dyDescent="0.25"/>
  <cols>
    <col min="1" max="1" width="74.28515625" style="4" customWidth="1"/>
    <col min="2" max="7" width="9.28515625" style="4" customWidth="1"/>
    <col min="8" max="8" width="9.140625" style="4"/>
  </cols>
  <sheetData>
    <row r="1" spans="1:8" s="1" customFormat="1" ht="28.5" x14ac:dyDescent="0.45">
      <c r="A1" s="8" t="s">
        <v>17</v>
      </c>
      <c r="B1" s="8"/>
      <c r="C1" s="4"/>
      <c r="D1" s="4"/>
      <c r="E1" s="4"/>
      <c r="F1" s="4"/>
      <c r="G1" s="4"/>
      <c r="H1" s="4"/>
    </row>
    <row r="2" spans="1:8" s="1" customFormat="1" x14ac:dyDescent="0.25">
      <c r="A2" s="5"/>
      <c r="B2" s="7">
        <v>2018</v>
      </c>
      <c r="C2" s="7">
        <v>2017</v>
      </c>
      <c r="D2" s="7">
        <v>2016</v>
      </c>
      <c r="E2" s="7">
        <v>2015</v>
      </c>
      <c r="F2" s="7">
        <v>2014</v>
      </c>
      <c r="G2" s="7">
        <v>2013</v>
      </c>
      <c r="H2" s="4"/>
    </row>
    <row r="3" spans="1:8" s="5" customFormat="1" x14ac:dyDescent="0.25">
      <c r="A3" s="5" t="s">
        <v>56</v>
      </c>
    </row>
    <row r="4" spans="1:8" s="4" customFormat="1" x14ac:dyDescent="0.25">
      <c r="A4" s="2" t="s">
        <v>7</v>
      </c>
      <c r="B4" s="33">
        <v>21.8</v>
      </c>
      <c r="C4" s="33">
        <v>22.7</v>
      </c>
      <c r="D4" s="34">
        <v>21.4</v>
      </c>
      <c r="E4" s="34">
        <v>20.2</v>
      </c>
      <c r="F4" s="34">
        <v>19.5</v>
      </c>
      <c r="G4" s="34">
        <v>17.899999999999999</v>
      </c>
    </row>
    <row r="5" spans="1:8" s="4" customFormat="1" x14ac:dyDescent="0.25">
      <c r="A5" s="4" t="s">
        <v>16</v>
      </c>
      <c r="B5" s="96">
        <v>0.2</v>
      </c>
      <c r="C5" s="96">
        <v>0.2</v>
      </c>
      <c r="D5" s="145">
        <v>0.2</v>
      </c>
      <c r="E5" s="145"/>
      <c r="F5" s="145"/>
      <c r="G5" s="145"/>
    </row>
    <row r="6" spans="1:8" s="4" customFormat="1" x14ac:dyDescent="0.25">
      <c r="A6" s="4" t="s">
        <v>15</v>
      </c>
      <c r="B6" s="96">
        <v>0.8</v>
      </c>
      <c r="C6" s="96">
        <v>0.8</v>
      </c>
      <c r="D6" s="145">
        <v>0.8</v>
      </c>
      <c r="E6" s="145"/>
      <c r="F6" s="145"/>
      <c r="G6" s="145"/>
    </row>
    <row r="7" spans="1:8" s="4" customFormat="1" x14ac:dyDescent="0.25">
      <c r="A7" s="4" t="s">
        <v>14</v>
      </c>
      <c r="B7" s="96">
        <v>0</v>
      </c>
      <c r="C7" s="96">
        <v>0</v>
      </c>
      <c r="D7" s="34"/>
      <c r="E7" s="34"/>
      <c r="F7" s="34"/>
      <c r="G7" s="34"/>
    </row>
    <row r="8" spans="1:8" s="3" customFormat="1" x14ac:dyDescent="0.25">
      <c r="A8" s="3" t="s">
        <v>13</v>
      </c>
      <c r="B8" s="179"/>
    </row>
    <row r="9" spans="1:8" s="4" customFormat="1" x14ac:dyDescent="0.25">
      <c r="A9" s="2" t="s">
        <v>4</v>
      </c>
      <c r="B9" s="96">
        <v>0.28000000000000003</v>
      </c>
      <c r="C9" s="96">
        <v>0.37</v>
      </c>
      <c r="D9" s="145">
        <v>0.34</v>
      </c>
      <c r="E9" s="145">
        <v>0.28000000000000003</v>
      </c>
      <c r="F9" s="145">
        <v>0.31</v>
      </c>
      <c r="G9" s="145">
        <v>0.35</v>
      </c>
    </row>
    <row r="10" spans="1:8" s="4" customFormat="1" x14ac:dyDescent="0.25">
      <c r="A10" s="2" t="s">
        <v>3</v>
      </c>
      <c r="B10" s="96">
        <v>0.64</v>
      </c>
      <c r="C10" s="96">
        <v>0.55000000000000004</v>
      </c>
      <c r="D10" s="145">
        <v>0.6</v>
      </c>
      <c r="E10" s="145">
        <v>0.66</v>
      </c>
      <c r="F10" s="145">
        <v>0.63</v>
      </c>
      <c r="G10" s="145">
        <v>0.56999999999999995</v>
      </c>
    </row>
    <row r="11" spans="1:8" s="1" customFormat="1" x14ac:dyDescent="0.25">
      <c r="A11" s="4" t="s">
        <v>2</v>
      </c>
      <c r="B11" s="96">
        <v>0.04</v>
      </c>
      <c r="C11" s="96">
        <v>0.04</v>
      </c>
      <c r="D11" s="148">
        <v>0.04</v>
      </c>
      <c r="E11" s="148">
        <v>0.04</v>
      </c>
      <c r="F11" s="148">
        <v>0.03</v>
      </c>
      <c r="G11" s="148">
        <v>0.03</v>
      </c>
      <c r="H11" s="4"/>
    </row>
    <row r="12" spans="1:8" s="1" customFormat="1" x14ac:dyDescent="0.25">
      <c r="A12" s="4" t="s">
        <v>1</v>
      </c>
      <c r="B12" s="96"/>
      <c r="C12" s="96"/>
      <c r="D12" s="151"/>
      <c r="E12" s="151">
        <v>8.9999999999999998E-4</v>
      </c>
      <c r="F12" s="151">
        <v>8.0000000000000004E-4</v>
      </c>
      <c r="G12" s="151">
        <v>1.1999999999999999E-3</v>
      </c>
      <c r="H12" s="4"/>
    </row>
    <row r="13" spans="1:8" s="1" customFormat="1" x14ac:dyDescent="0.25">
      <c r="A13" s="4" t="s">
        <v>0</v>
      </c>
      <c r="B13" s="96"/>
      <c r="C13" s="96"/>
      <c r="D13" s="151"/>
      <c r="E13" s="151">
        <v>1.9E-2</v>
      </c>
      <c r="F13" s="151">
        <v>2.92E-2</v>
      </c>
      <c r="G13" s="151">
        <v>4.8800000000000003E-2</v>
      </c>
      <c r="H13" s="4"/>
    </row>
    <row r="14" spans="1:8" s="1" customFormat="1" x14ac:dyDescent="0.25">
      <c r="A14" s="113" t="s">
        <v>12</v>
      </c>
      <c r="B14" s="96"/>
      <c r="C14" s="129"/>
      <c r="D14" s="30"/>
      <c r="E14" s="30"/>
      <c r="F14" s="30"/>
      <c r="G14" s="30"/>
      <c r="H14" s="4"/>
    </row>
    <row r="15" spans="1:8" s="5" customFormat="1" x14ac:dyDescent="0.25">
      <c r="A15" s="5" t="s">
        <v>11</v>
      </c>
      <c r="B15" s="179"/>
    </row>
    <row r="16" spans="1:8" s="1" customFormat="1" x14ac:dyDescent="0.25">
      <c r="A16" s="4" t="s">
        <v>10</v>
      </c>
      <c r="B16" s="37">
        <v>947545</v>
      </c>
      <c r="C16" s="37">
        <v>928000</v>
      </c>
      <c r="D16" s="150">
        <v>808074</v>
      </c>
      <c r="E16" s="150">
        <v>793500</v>
      </c>
      <c r="F16" s="150">
        <v>774800</v>
      </c>
      <c r="G16" s="150">
        <v>757600</v>
      </c>
      <c r="H16" s="4"/>
    </row>
    <row r="17" spans="1:8" s="1" customFormat="1" x14ac:dyDescent="0.25">
      <c r="A17" s="4" t="s">
        <v>9</v>
      </c>
      <c r="B17" s="37">
        <v>103976</v>
      </c>
      <c r="C17" s="37">
        <v>99000</v>
      </c>
      <c r="D17" s="150">
        <v>94628</v>
      </c>
      <c r="E17" s="150">
        <v>89600</v>
      </c>
      <c r="F17" s="150">
        <v>86400</v>
      </c>
      <c r="G17" s="150">
        <v>82400</v>
      </c>
      <c r="H17" s="4"/>
    </row>
    <row r="18" spans="1:8" s="1" customFormat="1" x14ac:dyDescent="0.25">
      <c r="A18" s="4" t="s">
        <v>8</v>
      </c>
      <c r="B18" s="37">
        <v>9</v>
      </c>
      <c r="C18" s="37">
        <v>10</v>
      </c>
      <c r="D18" s="51">
        <v>10</v>
      </c>
      <c r="E18" s="51">
        <v>13</v>
      </c>
      <c r="F18" s="51">
        <v>14</v>
      </c>
      <c r="G18" s="51">
        <v>16</v>
      </c>
      <c r="H18" s="4"/>
    </row>
    <row r="19" spans="1:8" s="1" customFormat="1" x14ac:dyDescent="0.25">
      <c r="A19" s="4"/>
      <c r="B19"/>
      <c r="C19" s="4"/>
      <c r="D19" s="4"/>
      <c r="E19" s="4"/>
      <c r="F19" s="4"/>
      <c r="G19" s="4"/>
      <c r="H19" s="4"/>
    </row>
    <row r="20" spans="1:8" s="5" customFormat="1" x14ac:dyDescent="0.25">
      <c r="A20" s="3" t="s">
        <v>46</v>
      </c>
      <c r="B20" s="179"/>
      <c r="C20" s="3"/>
    </row>
    <row r="21" spans="1:8" s="4" customFormat="1" x14ac:dyDescent="0.25">
      <c r="A21" s="4" t="s">
        <v>7</v>
      </c>
      <c r="B21" s="180"/>
      <c r="C21" s="38"/>
      <c r="D21" s="38"/>
      <c r="E21" s="38"/>
      <c r="F21" s="38"/>
      <c r="G21" s="38"/>
    </row>
    <row r="22" spans="1:8" s="4" customFormat="1" x14ac:dyDescent="0.25">
      <c r="A22" s="4" t="s">
        <v>6</v>
      </c>
      <c r="B22" s="181"/>
      <c r="C22" s="38"/>
      <c r="D22" s="38"/>
      <c r="E22" s="38"/>
      <c r="F22" s="38"/>
      <c r="G22" s="38"/>
    </row>
    <row r="23" spans="1:8" s="4" customFormat="1" x14ac:dyDescent="0.25">
      <c r="B23" s="1"/>
      <c r="C23" s="2"/>
    </row>
    <row r="24" spans="1:8" s="5" customFormat="1" x14ac:dyDescent="0.25">
      <c r="A24" s="3" t="s">
        <v>47</v>
      </c>
      <c r="C24" s="3"/>
    </row>
    <row r="25" spans="1:8" s="4" customFormat="1" x14ac:dyDescent="0.25">
      <c r="A25" s="4" t="s">
        <v>7</v>
      </c>
      <c r="B25" s="180"/>
      <c r="C25" s="38"/>
      <c r="D25" s="38"/>
      <c r="E25" s="38"/>
      <c r="F25" s="38"/>
      <c r="G25" s="38"/>
    </row>
    <row r="26" spans="1:8" s="4" customFormat="1" x14ac:dyDescent="0.25">
      <c r="A26" s="4" t="s">
        <v>6</v>
      </c>
      <c r="B26" s="181"/>
      <c r="C26" s="38"/>
      <c r="D26" s="38"/>
      <c r="E26" s="38"/>
      <c r="F26" s="38"/>
      <c r="G26" s="38"/>
    </row>
    <row r="27" spans="1:8" s="4" customFormat="1" x14ac:dyDescent="0.25">
      <c r="B27" s="1"/>
      <c r="C27" s="2"/>
    </row>
    <row r="28" spans="1:8" s="5" customFormat="1" x14ac:dyDescent="0.25">
      <c r="A28" s="3" t="s">
        <v>48</v>
      </c>
      <c r="C28" s="3"/>
    </row>
    <row r="29" spans="1:8" s="4" customFormat="1" x14ac:dyDescent="0.25">
      <c r="A29" s="4" t="s">
        <v>7</v>
      </c>
      <c r="B29" s="180"/>
      <c r="C29" s="38"/>
      <c r="D29" s="38"/>
      <c r="E29" s="38"/>
      <c r="F29" s="38"/>
      <c r="G29" s="38"/>
    </row>
    <row r="30" spans="1:8" s="4" customFormat="1" x14ac:dyDescent="0.25">
      <c r="A30" s="4" t="s">
        <v>6</v>
      </c>
      <c r="B30" s="181"/>
      <c r="C30" s="38"/>
      <c r="D30" s="38"/>
      <c r="E30" s="38"/>
      <c r="F30" s="38"/>
      <c r="G30" s="38"/>
    </row>
    <row r="31" spans="1:8" x14ac:dyDescent="0.25">
      <c r="B31" s="179"/>
    </row>
    <row r="32" spans="1:8" x14ac:dyDescent="0.25">
      <c r="A32" s="2"/>
    </row>
  </sheetData>
  <sheetProtection algorithmName="SHA-512" hashValue="A9p8SAsibFHKbCTqQXmtc7zP0L4SPjtW0uIaFFToBob3w+r1TikzxjqD/VWc1XDABXDjGUG4BXv2KG6viTBjbg==" saltValue="PNIrFYaT07Nzf83SVO9pPw==" spinCount="100000" sheet="1" objects="1" scenarios="1" selectLockedCells="1" selectUnlockedCells="1"/>
  <pageMargins left="0.7" right="0.7" top="0.75" bottom="0.75" header="0.3" footer="0.3"/>
  <pageSetup paperSize="9" scale="76"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H36"/>
  <sheetViews>
    <sheetView workbookViewId="0">
      <selection sqref="A1:I1048576"/>
    </sheetView>
  </sheetViews>
  <sheetFormatPr defaultColWidth="9.140625" defaultRowHeight="15" x14ac:dyDescent="0.25"/>
  <cols>
    <col min="1" max="1" width="74.28515625" customWidth="1"/>
    <col min="2" max="7" width="9.28515625" customWidth="1"/>
  </cols>
  <sheetData>
    <row r="1" spans="1:8" ht="28.5" x14ac:dyDescent="0.45">
      <c r="A1" s="8" t="s">
        <v>30</v>
      </c>
      <c r="B1" s="8"/>
    </row>
    <row r="2" spans="1:8" x14ac:dyDescent="0.25">
      <c r="A2" s="9"/>
      <c r="B2" s="70">
        <v>2018</v>
      </c>
      <c r="C2" s="70">
        <v>2017</v>
      </c>
      <c r="D2" s="70">
        <v>2016</v>
      </c>
      <c r="E2" s="70">
        <v>2015</v>
      </c>
      <c r="F2" s="70">
        <v>2014</v>
      </c>
      <c r="G2" s="7">
        <v>2013</v>
      </c>
    </row>
    <row r="3" spans="1:8" s="5" customFormat="1" x14ac:dyDescent="0.25">
      <c r="A3" s="5" t="s">
        <v>45</v>
      </c>
    </row>
    <row r="4" spans="1:8" s="4" customFormat="1" x14ac:dyDescent="0.25">
      <c r="A4" s="2" t="s">
        <v>7</v>
      </c>
      <c r="B4" s="154">
        <v>18.068848015510003</v>
      </c>
      <c r="C4" s="154">
        <v>18.427289122080001</v>
      </c>
      <c r="D4" s="154">
        <v>17.275208527109999</v>
      </c>
      <c r="E4" s="154">
        <v>16.90774921605</v>
      </c>
      <c r="F4" s="154">
        <v>16.417439223430002</v>
      </c>
      <c r="G4" s="156">
        <v>14.424604163569999</v>
      </c>
      <c r="H4" s="21"/>
    </row>
    <row r="5" spans="1:8" s="4" customFormat="1" x14ac:dyDescent="0.25">
      <c r="A5" s="4" t="s">
        <v>16</v>
      </c>
      <c r="B5" s="90">
        <v>0.92256058097843796</v>
      </c>
      <c r="C5" s="90">
        <v>0.92177946351300855</v>
      </c>
      <c r="D5" s="90">
        <v>0.91886881615752813</v>
      </c>
      <c r="E5" s="60">
        <v>0.92353838060226312</v>
      </c>
      <c r="F5" s="60">
        <v>0.92214175441345425</v>
      </c>
      <c r="G5" s="119">
        <v>0.92799315505910318</v>
      </c>
    </row>
    <row r="6" spans="1:8" s="4" customFormat="1" x14ac:dyDescent="0.25">
      <c r="A6" s="4" t="s">
        <v>15</v>
      </c>
      <c r="B6" s="90">
        <v>7.7439419021562123E-2</v>
      </c>
      <c r="C6" s="90">
        <v>7.8220536486991482E-2</v>
      </c>
      <c r="D6" s="90">
        <v>8.1131183842471935E-2</v>
      </c>
      <c r="E6" s="60">
        <v>7.6461619397736935E-2</v>
      </c>
      <c r="F6" s="60">
        <v>7.7858245586545638E-2</v>
      </c>
      <c r="G6" s="119">
        <v>7.2006844940896861E-2</v>
      </c>
    </row>
    <row r="7" spans="1:8" s="4" customFormat="1" x14ac:dyDescent="0.25">
      <c r="A7" s="4" t="s">
        <v>14</v>
      </c>
      <c r="B7" s="60"/>
      <c r="C7" s="60"/>
      <c r="D7" s="60"/>
      <c r="E7" s="60">
        <v>0</v>
      </c>
      <c r="F7" s="60">
        <v>0</v>
      </c>
      <c r="G7" s="118" t="s">
        <v>94</v>
      </c>
    </row>
    <row r="8" spans="1:8" s="3" customFormat="1" x14ac:dyDescent="0.25">
      <c r="A8" s="3" t="s">
        <v>13</v>
      </c>
      <c r="B8" s="179"/>
    </row>
    <row r="9" spans="1:8" s="4" customFormat="1" x14ac:dyDescent="0.25">
      <c r="A9" s="2" t="s">
        <v>4</v>
      </c>
      <c r="B9" s="89">
        <v>5.5445727432853573E-2</v>
      </c>
      <c r="C9" s="89">
        <v>8.2463850950085418E-2</v>
      </c>
      <c r="D9" s="89">
        <v>7.8888760790492021E-2</v>
      </c>
      <c r="E9" s="60">
        <v>0.10077276446486427</v>
      </c>
      <c r="F9" s="60">
        <v>9.8857837081788053E-2</v>
      </c>
      <c r="G9" s="157">
        <v>0.10437269923858968</v>
      </c>
    </row>
    <row r="10" spans="1:8" s="4" customFormat="1" x14ac:dyDescent="0.25">
      <c r="A10" s="2" t="s">
        <v>3</v>
      </c>
      <c r="B10" s="89">
        <v>0.49766390499477081</v>
      </c>
      <c r="C10" s="89">
        <v>0.46580754804635144</v>
      </c>
      <c r="D10" s="89">
        <v>0.4786521575421821</v>
      </c>
      <c r="E10" s="60">
        <v>0.47494316312411128</v>
      </c>
      <c r="F10" s="60">
        <v>0.41366131078822055</v>
      </c>
      <c r="G10" s="157">
        <v>0.40448801442576143</v>
      </c>
    </row>
    <row r="11" spans="1:8" s="1" customFormat="1" x14ac:dyDescent="0.25">
      <c r="A11" s="1" t="s">
        <v>2</v>
      </c>
      <c r="B11" s="89">
        <v>8.6317734531832127E-2</v>
      </c>
      <c r="C11" s="89">
        <v>8.9732902725774957E-2</v>
      </c>
      <c r="D11" s="89">
        <v>8.8737949380058065E-2</v>
      </c>
      <c r="E11" s="60">
        <v>9.3638102567023443E-2</v>
      </c>
      <c r="F11" s="60">
        <v>9.0443237756648115E-2</v>
      </c>
      <c r="G11" s="157">
        <v>0.11653867121328042</v>
      </c>
    </row>
    <row r="12" spans="1:8" s="1" customFormat="1" x14ac:dyDescent="0.25">
      <c r="A12" s="1" t="s">
        <v>1</v>
      </c>
      <c r="B12" s="89">
        <v>6.1959940609955459E-2</v>
      </c>
      <c r="C12" s="89">
        <v>6.0622046611026346E-2</v>
      </c>
      <c r="D12" s="89">
        <v>7.0137749869341307E-2</v>
      </c>
      <c r="E12" s="60">
        <v>0.11690878076152289</v>
      </c>
      <c r="F12" s="60">
        <v>0.1779718780246872</v>
      </c>
      <c r="G12" s="157">
        <v>0.12323475471787589</v>
      </c>
    </row>
    <row r="13" spans="1:8" s="1" customFormat="1" x14ac:dyDescent="0.25">
      <c r="A13" s="1" t="s">
        <v>0</v>
      </c>
      <c r="B13" s="89">
        <v>0.29861269243058808</v>
      </c>
      <c r="C13" s="89">
        <v>0.30137365166676189</v>
      </c>
      <c r="D13" s="89">
        <v>0.28358338241792647</v>
      </c>
      <c r="E13" s="60">
        <v>0.21373718908247807</v>
      </c>
      <c r="F13" s="60">
        <v>0.21906573634865611</v>
      </c>
      <c r="G13" s="157">
        <v>0.25136586040449249</v>
      </c>
    </row>
    <row r="14" spans="1:8" s="1" customFormat="1" x14ac:dyDescent="0.25">
      <c r="A14" s="6" t="s">
        <v>12</v>
      </c>
      <c r="B14" s="68"/>
      <c r="C14" s="68"/>
      <c r="E14" s="5"/>
      <c r="F14" s="5"/>
    </row>
    <row r="15" spans="1:8" s="5" customFormat="1" x14ac:dyDescent="0.25">
      <c r="A15" s="5" t="s">
        <v>11</v>
      </c>
      <c r="B15" s="179"/>
    </row>
    <row r="16" spans="1:8" s="1" customFormat="1" x14ac:dyDescent="0.25">
      <c r="A16" s="1" t="s">
        <v>10</v>
      </c>
      <c r="B16" s="64">
        <v>165774</v>
      </c>
      <c r="C16" s="64">
        <v>166530</v>
      </c>
      <c r="D16" s="64">
        <v>164234</v>
      </c>
      <c r="E16" s="64">
        <v>167978</v>
      </c>
      <c r="F16" s="64">
        <v>165577</v>
      </c>
      <c r="G16" s="120">
        <v>165330</v>
      </c>
    </row>
    <row r="17" spans="1:7" s="1" customFormat="1" x14ac:dyDescent="0.25">
      <c r="A17" s="1" t="s">
        <v>9</v>
      </c>
      <c r="B17" s="64">
        <v>132668</v>
      </c>
      <c r="C17" s="64">
        <v>131831</v>
      </c>
      <c r="D17" s="64">
        <v>126032</v>
      </c>
      <c r="E17" s="64">
        <v>108722</v>
      </c>
      <c r="F17" s="64">
        <v>108228</v>
      </c>
      <c r="G17" s="120">
        <v>119235</v>
      </c>
    </row>
    <row r="18" spans="1:7" s="1" customFormat="1" x14ac:dyDescent="0.25">
      <c r="A18" s="1" t="s">
        <v>8</v>
      </c>
      <c r="B18" s="64">
        <v>187</v>
      </c>
      <c r="C18" s="64">
        <v>189</v>
      </c>
      <c r="D18" s="64">
        <v>185</v>
      </c>
      <c r="E18" s="64">
        <v>183</v>
      </c>
      <c r="F18" s="64">
        <v>190</v>
      </c>
      <c r="G18" s="68">
        <v>224</v>
      </c>
    </row>
    <row r="19" spans="1:7" s="1" customFormat="1" x14ac:dyDescent="0.25">
      <c r="B19"/>
      <c r="E19" s="3"/>
      <c r="F19" s="3"/>
    </row>
    <row r="20" spans="1:7" s="5" customFormat="1" x14ac:dyDescent="0.25">
      <c r="A20" s="83" t="s">
        <v>46</v>
      </c>
      <c r="B20" s="179"/>
      <c r="C20" s="3"/>
      <c r="D20" s="3"/>
    </row>
    <row r="21" spans="1:7" s="4" customFormat="1" x14ac:dyDescent="0.25">
      <c r="A21" s="4" t="s">
        <v>7</v>
      </c>
      <c r="B21" s="85"/>
      <c r="C21" s="85"/>
      <c r="D21" s="85"/>
      <c r="E21" s="85"/>
      <c r="F21" s="85"/>
      <c r="G21" s="85"/>
    </row>
    <row r="22" spans="1:7" s="4" customFormat="1" x14ac:dyDescent="0.25">
      <c r="A22" s="4" t="s">
        <v>6</v>
      </c>
      <c r="B22" s="85"/>
      <c r="C22" s="85"/>
      <c r="D22" s="85"/>
      <c r="E22" s="85"/>
      <c r="F22" s="85"/>
      <c r="G22" s="85"/>
    </row>
    <row r="23" spans="1:7" s="4" customFormat="1" x14ac:dyDescent="0.25">
      <c r="B23"/>
      <c r="C23" s="2"/>
      <c r="D23" s="2"/>
      <c r="E23" s="3"/>
      <c r="F23" s="3"/>
    </row>
    <row r="24" spans="1:7" s="5" customFormat="1" x14ac:dyDescent="0.25">
      <c r="A24" s="83" t="s">
        <v>47</v>
      </c>
      <c r="B24" s="179"/>
      <c r="C24" s="3"/>
      <c r="D24" s="3"/>
    </row>
    <row r="25" spans="1:7" s="4" customFormat="1" x14ac:dyDescent="0.25">
      <c r="A25" s="4" t="s">
        <v>7</v>
      </c>
      <c r="B25" s="88">
        <v>0.28437496973000009</v>
      </c>
      <c r="C25" s="88">
        <v>0.28522671447000003</v>
      </c>
      <c r="D25" s="88">
        <v>0.28463032117000003</v>
      </c>
      <c r="E25" s="86"/>
      <c r="F25" s="86"/>
      <c r="G25" s="86"/>
    </row>
    <row r="26" spans="1:7" s="4" customFormat="1" x14ac:dyDescent="0.25">
      <c r="A26" s="4" t="s">
        <v>6</v>
      </c>
      <c r="B26" s="64">
        <v>20039</v>
      </c>
      <c r="C26" s="64">
        <v>20897</v>
      </c>
      <c r="D26" s="64">
        <v>21125</v>
      </c>
      <c r="E26" s="87"/>
      <c r="F26" s="86"/>
      <c r="G26" s="86"/>
    </row>
    <row r="27" spans="1:7" s="4" customFormat="1" x14ac:dyDescent="0.25">
      <c r="B27"/>
      <c r="C27" s="2"/>
      <c r="D27" s="2"/>
      <c r="E27" s="3"/>
      <c r="F27" s="3"/>
    </row>
    <row r="28" spans="1:7" s="5" customFormat="1" x14ac:dyDescent="0.25">
      <c r="A28" s="83" t="s">
        <v>48</v>
      </c>
      <c r="B28" s="179"/>
      <c r="C28" s="3"/>
      <c r="D28" s="3"/>
    </row>
    <row r="29" spans="1:7" s="4" customFormat="1" x14ac:dyDescent="0.25">
      <c r="A29" s="4" t="s">
        <v>7</v>
      </c>
      <c r="B29" s="66">
        <v>18.172658092439999</v>
      </c>
      <c r="C29" s="66">
        <v>16.524960297110002</v>
      </c>
      <c r="D29" s="66">
        <v>14.651397737639998</v>
      </c>
      <c r="E29" s="66">
        <v>16.025225238858411</v>
      </c>
      <c r="F29" s="66">
        <v>15.028142015470001</v>
      </c>
      <c r="G29" s="156"/>
    </row>
    <row r="30" spans="1:7" s="4" customFormat="1" x14ac:dyDescent="0.25">
      <c r="A30" s="4" t="s">
        <v>6</v>
      </c>
      <c r="B30" s="64">
        <v>1972147</v>
      </c>
      <c r="C30" s="64">
        <v>1933246</v>
      </c>
      <c r="D30" s="64">
        <v>1971096</v>
      </c>
      <c r="E30" s="64">
        <v>2291629</v>
      </c>
      <c r="F30" s="64">
        <v>2354884</v>
      </c>
      <c r="G30" s="120"/>
    </row>
    <row r="31" spans="1:7" x14ac:dyDescent="0.25">
      <c r="A31" s="3" t="s">
        <v>5</v>
      </c>
      <c r="B31" s="179"/>
      <c r="C31" s="3"/>
      <c r="D31" s="3"/>
    </row>
    <row r="32" spans="1:7" x14ac:dyDescent="0.25">
      <c r="A32" s="2" t="s">
        <v>4</v>
      </c>
      <c r="B32" s="89">
        <v>4.5230619788193982E-2</v>
      </c>
      <c r="C32" s="89">
        <v>6.256882682863836E-2</v>
      </c>
      <c r="D32" s="89">
        <v>7.289980820164696E-2</v>
      </c>
    </row>
    <row r="33" spans="1:4" x14ac:dyDescent="0.25">
      <c r="A33" s="2" t="s">
        <v>3</v>
      </c>
      <c r="B33" s="89">
        <v>0.81188549838990542</v>
      </c>
      <c r="C33" s="89">
        <v>0.83107146214334915</v>
      </c>
      <c r="D33" s="89">
        <v>0.81762682367666029</v>
      </c>
    </row>
    <row r="34" spans="1:4" x14ac:dyDescent="0.25">
      <c r="A34" s="1" t="s">
        <v>2</v>
      </c>
      <c r="B34" s="89">
        <v>3.7282059721458808E-3</v>
      </c>
      <c r="C34" s="89">
        <v>4.0170329941191579E-3</v>
      </c>
      <c r="D34" s="89">
        <v>4.4061989624478411E-3</v>
      </c>
    </row>
    <row r="35" spans="1:4" x14ac:dyDescent="0.25">
      <c r="A35" s="1" t="s">
        <v>1</v>
      </c>
      <c r="B35" s="89">
        <v>8.9275512666191825E-2</v>
      </c>
      <c r="C35" s="89">
        <v>4.6009843847126704E-2</v>
      </c>
      <c r="D35" s="89">
        <v>4.6233188879295999E-2</v>
      </c>
    </row>
    <row r="36" spans="1:4" x14ac:dyDescent="0.25">
      <c r="A36" s="1" t="s">
        <v>0</v>
      </c>
      <c r="B36" s="89">
        <v>4.9880163183562795E-2</v>
      </c>
      <c r="C36" s="89">
        <v>5.6332834186766663E-2</v>
      </c>
      <c r="D36" s="89">
        <v>5.8833980279948933E-2</v>
      </c>
    </row>
  </sheetData>
  <sheetProtection algorithmName="SHA-512" hashValue="yLMQEXqAwfEcNCYhMPsRIIBfwhdDCGnDudp/rOwX18hnmdFsqWEhg53kq+J5zjhxxNeuovkphtAMExuXWrY0zQ==" saltValue="UaFfdcFl3RCiT2SR4dtOnw==" spinCount="100000" sheet="1" objects="1" scenarios="1" selectLockedCells="1" selectUnlockedCells="1"/>
  <pageMargins left="0.7" right="0.7" top="0.75" bottom="0.75" header="0.3" footer="0.3"/>
  <pageSetup paperSize="9" scale="76"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G36"/>
  <sheetViews>
    <sheetView workbookViewId="0">
      <selection sqref="A1:J1048576"/>
    </sheetView>
  </sheetViews>
  <sheetFormatPr defaultColWidth="9.140625" defaultRowHeight="15" x14ac:dyDescent="0.25"/>
  <cols>
    <col min="1" max="1" width="74.28515625" style="15" customWidth="1"/>
    <col min="2" max="2" width="9.28515625" style="15" customWidth="1"/>
    <col min="3" max="3" width="9.28515625" style="16" customWidth="1"/>
    <col min="4" max="7" width="9.28515625" style="15" customWidth="1"/>
    <col min="8" max="16384" width="9.140625" style="15"/>
  </cols>
  <sheetData>
    <row r="1" spans="1:7" ht="28.5" x14ac:dyDescent="0.45">
      <c r="A1" s="69" t="s">
        <v>33</v>
      </c>
      <c r="B1" s="69"/>
    </row>
    <row r="2" spans="1:7" x14ac:dyDescent="0.25">
      <c r="B2" s="70">
        <v>2018</v>
      </c>
      <c r="C2" s="70">
        <v>2017</v>
      </c>
      <c r="D2" s="70">
        <v>2016</v>
      </c>
      <c r="E2" s="70">
        <v>2015</v>
      </c>
      <c r="F2" s="70">
        <v>2014</v>
      </c>
      <c r="G2" s="70">
        <v>2013</v>
      </c>
    </row>
    <row r="3" spans="1:7" s="22" customFormat="1" x14ac:dyDescent="0.25">
      <c r="A3" s="79" t="s">
        <v>56</v>
      </c>
      <c r="B3" s="79"/>
      <c r="C3" s="25"/>
    </row>
    <row r="4" spans="1:7" s="21" customFormat="1" x14ac:dyDescent="0.25">
      <c r="A4" s="18" t="s">
        <v>7</v>
      </c>
      <c r="B4" s="73">
        <v>10.201036015392701</v>
      </c>
      <c r="C4" s="73">
        <v>8.5299999999999994</v>
      </c>
      <c r="D4" s="74">
        <v>6.9291447430666597</v>
      </c>
      <c r="E4" s="74">
        <v>5.4533289153497631</v>
      </c>
      <c r="F4" s="74">
        <v>4.2653223006670977</v>
      </c>
      <c r="G4" s="77">
        <v>3.1081536475193436</v>
      </c>
    </row>
    <row r="5" spans="1:7" s="21" customFormat="1" x14ac:dyDescent="0.25">
      <c r="A5" s="21" t="s">
        <v>16</v>
      </c>
      <c r="B5" s="75">
        <v>0</v>
      </c>
      <c r="C5" s="73" t="s">
        <v>31</v>
      </c>
      <c r="D5" s="75">
        <v>0</v>
      </c>
      <c r="E5" s="75">
        <v>0</v>
      </c>
      <c r="F5" s="75">
        <v>0</v>
      </c>
      <c r="G5" s="78">
        <v>0</v>
      </c>
    </row>
    <row r="6" spans="1:7" s="21" customFormat="1" x14ac:dyDescent="0.25">
      <c r="A6" s="21" t="s">
        <v>15</v>
      </c>
      <c r="B6" s="76">
        <v>1</v>
      </c>
      <c r="C6" s="76">
        <v>1</v>
      </c>
      <c r="D6" s="75">
        <v>1</v>
      </c>
      <c r="E6" s="75">
        <v>1</v>
      </c>
      <c r="F6" s="75">
        <v>1</v>
      </c>
      <c r="G6" s="78">
        <v>1</v>
      </c>
    </row>
    <row r="7" spans="1:7" s="21" customFormat="1" x14ac:dyDescent="0.25">
      <c r="A7" s="21" t="s">
        <v>14</v>
      </c>
      <c r="B7" s="75">
        <v>0</v>
      </c>
      <c r="C7" s="73" t="s">
        <v>31</v>
      </c>
      <c r="D7" s="75">
        <v>0</v>
      </c>
      <c r="E7" s="75">
        <v>0</v>
      </c>
      <c r="F7" s="75">
        <v>0</v>
      </c>
      <c r="G7" s="78">
        <v>0</v>
      </c>
    </row>
    <row r="8" spans="1:7" s="20" customFormat="1" x14ac:dyDescent="0.25">
      <c r="A8" s="20" t="s">
        <v>13</v>
      </c>
      <c r="B8" s="193"/>
      <c r="C8" s="19"/>
    </row>
    <row r="9" spans="1:7" s="21" customFormat="1" x14ac:dyDescent="0.25">
      <c r="A9" s="18" t="s">
        <v>4</v>
      </c>
      <c r="B9" s="72">
        <v>0.17399999999999999</v>
      </c>
      <c r="C9" s="72">
        <v>0.19715555319372699</v>
      </c>
      <c r="D9" s="72">
        <v>0.18727372474163287</v>
      </c>
      <c r="E9" s="72">
        <v>0.19202181640729171</v>
      </c>
      <c r="F9" s="72">
        <v>0.19123328103515713</v>
      </c>
      <c r="G9" s="72">
        <v>0.15365826746376884</v>
      </c>
    </row>
    <row r="10" spans="1:7" s="21" customFormat="1" x14ac:dyDescent="0.25">
      <c r="A10" s="18" t="s">
        <v>3</v>
      </c>
      <c r="B10" s="72">
        <v>0.71299999999999997</v>
      </c>
      <c r="C10" s="72">
        <v>0.68348517494356487</v>
      </c>
      <c r="D10" s="72">
        <v>0.74014903169898572</v>
      </c>
      <c r="E10" s="72">
        <v>0.75961920515039805</v>
      </c>
      <c r="F10" s="72">
        <v>0.768806740845003</v>
      </c>
      <c r="G10" s="72">
        <f>1-G9-G11-G12-G13</f>
        <v>0.75549062589349014</v>
      </c>
    </row>
    <row r="11" spans="1:7" s="17" customFormat="1" x14ac:dyDescent="0.25">
      <c r="A11" s="17" t="s">
        <v>2</v>
      </c>
      <c r="B11" s="72">
        <v>0</v>
      </c>
      <c r="C11" s="72">
        <v>0</v>
      </c>
      <c r="D11" s="72">
        <v>0</v>
      </c>
      <c r="E11" s="72">
        <v>0</v>
      </c>
      <c r="F11" s="72">
        <v>0</v>
      </c>
      <c r="G11" s="72">
        <v>0</v>
      </c>
    </row>
    <row r="12" spans="1:7" s="17" customFormat="1" x14ac:dyDescent="0.25">
      <c r="A12" s="17" t="s">
        <v>1</v>
      </c>
      <c r="B12" s="72">
        <v>8.2000000000000003E-2</v>
      </c>
      <c r="C12" s="72">
        <v>8.7945641047640799E-2</v>
      </c>
      <c r="D12" s="72">
        <v>7.1226998925994559E-2</v>
      </c>
      <c r="E12" s="72">
        <v>4.8117322413294236E-2</v>
      </c>
      <c r="F12" s="72">
        <v>3.9651054698493386E-2</v>
      </c>
      <c r="G12" s="72">
        <v>9.0469247574012437E-2</v>
      </c>
    </row>
    <row r="13" spans="1:7" s="17" customFormat="1" x14ac:dyDescent="0.25">
      <c r="A13" s="17" t="s">
        <v>0</v>
      </c>
      <c r="B13" s="72">
        <v>3.1E-2</v>
      </c>
      <c r="C13" s="72">
        <v>1.1027887093854E-3</v>
      </c>
      <c r="D13" s="72">
        <v>1.3502446333868404E-3</v>
      </c>
      <c r="E13" s="72">
        <v>2.4165602901596927E-4</v>
      </c>
      <c r="F13" s="72">
        <v>3.0892342134643215E-4</v>
      </c>
      <c r="G13" s="72">
        <v>3.8185906872851742E-4</v>
      </c>
    </row>
    <row r="14" spans="1:7" s="17" customFormat="1" x14ac:dyDescent="0.25">
      <c r="A14" s="26" t="s">
        <v>12</v>
      </c>
      <c r="B14" s="72">
        <v>1</v>
      </c>
      <c r="C14" s="72">
        <v>1</v>
      </c>
      <c r="D14" s="72">
        <v>1</v>
      </c>
      <c r="E14" s="72">
        <v>1</v>
      </c>
      <c r="F14" s="72">
        <v>1</v>
      </c>
      <c r="G14" s="72"/>
    </row>
    <row r="15" spans="1:7" s="22" customFormat="1" x14ac:dyDescent="0.25">
      <c r="A15" s="22" t="s">
        <v>11</v>
      </c>
      <c r="B15" s="193"/>
      <c r="C15" s="25"/>
    </row>
    <row r="16" spans="1:7" s="17" customFormat="1" x14ac:dyDescent="0.25">
      <c r="A16" s="17" t="s">
        <v>10</v>
      </c>
      <c r="B16" s="80">
        <v>7250299</v>
      </c>
      <c r="C16" s="80">
        <v>7042179</v>
      </c>
      <c r="D16" s="80">
        <v>6798439</v>
      </c>
      <c r="E16" s="80">
        <v>6556380</v>
      </c>
      <c r="F16" s="80">
        <v>6293142</v>
      </c>
      <c r="G16" s="80">
        <v>6039261</v>
      </c>
    </row>
    <row r="17" spans="1:7" s="17" customFormat="1" x14ac:dyDescent="0.25">
      <c r="A17" s="17" t="s">
        <v>9</v>
      </c>
      <c r="B17" s="80">
        <v>18999</v>
      </c>
      <c r="C17" s="80" t="s">
        <v>32</v>
      </c>
      <c r="D17" s="80" t="s">
        <v>57</v>
      </c>
      <c r="E17" s="80" t="s">
        <v>57</v>
      </c>
      <c r="F17" s="80" t="s">
        <v>57</v>
      </c>
      <c r="G17" s="80" t="s">
        <v>57</v>
      </c>
    </row>
    <row r="18" spans="1:7" s="17" customFormat="1" x14ac:dyDescent="0.25">
      <c r="A18" s="17" t="s">
        <v>8</v>
      </c>
      <c r="B18" s="80">
        <v>7</v>
      </c>
      <c r="C18" s="80">
        <v>7</v>
      </c>
      <c r="D18" s="80">
        <v>7</v>
      </c>
      <c r="E18" s="80">
        <v>7</v>
      </c>
      <c r="F18" s="80">
        <v>7</v>
      </c>
      <c r="G18" s="80">
        <v>8</v>
      </c>
    </row>
    <row r="19" spans="1:7" s="17" customFormat="1" x14ac:dyDescent="0.25">
      <c r="B19" s="194"/>
      <c r="C19" s="24"/>
    </row>
    <row r="20" spans="1:7" s="22" customFormat="1" x14ac:dyDescent="0.25">
      <c r="A20" s="83" t="s">
        <v>46</v>
      </c>
      <c r="B20" s="193"/>
      <c r="C20" s="19"/>
    </row>
    <row r="21" spans="1:7" s="21" customFormat="1" x14ac:dyDescent="0.25">
      <c r="A21" s="21" t="s">
        <v>7</v>
      </c>
      <c r="B21" s="82" t="s">
        <v>31</v>
      </c>
      <c r="C21" s="82" t="s">
        <v>31</v>
      </c>
      <c r="D21" s="82" t="s">
        <v>31</v>
      </c>
      <c r="E21" s="82" t="s">
        <v>31</v>
      </c>
      <c r="F21" s="82" t="s">
        <v>31</v>
      </c>
      <c r="G21" s="82" t="s">
        <v>31</v>
      </c>
    </row>
    <row r="22" spans="1:7" s="21" customFormat="1" x14ac:dyDescent="0.25">
      <c r="A22" s="21" t="s">
        <v>6</v>
      </c>
      <c r="B22" s="82" t="s">
        <v>31</v>
      </c>
      <c r="C22" s="82" t="s">
        <v>31</v>
      </c>
      <c r="D22" s="82" t="s">
        <v>31</v>
      </c>
      <c r="E22" s="82" t="s">
        <v>31</v>
      </c>
      <c r="F22" s="82" t="s">
        <v>31</v>
      </c>
      <c r="G22" s="82" t="s">
        <v>31</v>
      </c>
    </row>
    <row r="23" spans="1:7" s="21" customFormat="1" x14ac:dyDescent="0.25">
      <c r="B23" s="194"/>
      <c r="C23" s="23"/>
    </row>
    <row r="24" spans="1:7" s="22" customFormat="1" x14ac:dyDescent="0.25">
      <c r="A24" s="83" t="s">
        <v>47</v>
      </c>
      <c r="B24" s="193"/>
      <c r="C24" s="19"/>
    </row>
    <row r="25" spans="1:7" s="21" customFormat="1" x14ac:dyDescent="0.25">
      <c r="A25" s="21" t="s">
        <v>7</v>
      </c>
      <c r="B25" s="82" t="s">
        <v>31</v>
      </c>
      <c r="C25" s="82" t="s">
        <v>31</v>
      </c>
      <c r="D25" s="82" t="s">
        <v>31</v>
      </c>
      <c r="E25" s="82" t="s">
        <v>31</v>
      </c>
      <c r="F25" s="82" t="s">
        <v>31</v>
      </c>
      <c r="G25" s="82" t="s">
        <v>31</v>
      </c>
    </row>
    <row r="26" spans="1:7" s="21" customFormat="1" x14ac:dyDescent="0.25">
      <c r="A26" s="21" t="s">
        <v>6</v>
      </c>
      <c r="B26" s="82" t="s">
        <v>31</v>
      </c>
      <c r="C26" s="82" t="s">
        <v>31</v>
      </c>
      <c r="D26" s="82" t="s">
        <v>31</v>
      </c>
      <c r="E26" s="82" t="s">
        <v>31</v>
      </c>
      <c r="F26" s="82" t="s">
        <v>31</v>
      </c>
      <c r="G26" s="82" t="s">
        <v>31</v>
      </c>
    </row>
    <row r="27" spans="1:7" s="21" customFormat="1" x14ac:dyDescent="0.25">
      <c r="B27" s="194"/>
      <c r="C27" s="23"/>
    </row>
    <row r="28" spans="1:7" s="22" customFormat="1" x14ac:dyDescent="0.25">
      <c r="A28" s="83" t="s">
        <v>48</v>
      </c>
      <c r="B28" s="193"/>
      <c r="C28" s="19"/>
    </row>
    <row r="29" spans="1:7" s="21" customFormat="1" x14ac:dyDescent="0.25">
      <c r="A29" s="21" t="s">
        <v>7</v>
      </c>
      <c r="B29" s="82">
        <v>0.42828315867192701</v>
      </c>
      <c r="C29" s="82">
        <v>0.38</v>
      </c>
      <c r="D29" s="82">
        <v>0.33068179100438205</v>
      </c>
      <c r="E29" s="82">
        <v>0.27676346065421603</v>
      </c>
      <c r="F29" s="82">
        <v>0.23198770379286501</v>
      </c>
      <c r="G29" s="71">
        <v>0.18097249182331035</v>
      </c>
    </row>
    <row r="30" spans="1:7" s="21" customFormat="1" x14ac:dyDescent="0.25">
      <c r="A30" s="21" t="s">
        <v>6</v>
      </c>
      <c r="B30" s="80">
        <v>472160</v>
      </c>
      <c r="C30" s="80">
        <v>446131</v>
      </c>
      <c r="D30" s="80">
        <v>410241</v>
      </c>
      <c r="E30" s="80">
        <v>382318</v>
      </c>
      <c r="F30" s="80">
        <v>346452</v>
      </c>
      <c r="G30" s="81">
        <v>313348</v>
      </c>
    </row>
    <row r="31" spans="1:7" x14ac:dyDescent="0.25">
      <c r="A31" s="20" t="s">
        <v>5</v>
      </c>
      <c r="B31" s="193"/>
      <c r="C31" s="19"/>
    </row>
    <row r="32" spans="1:7" x14ac:dyDescent="0.25">
      <c r="A32" s="18" t="s">
        <v>4</v>
      </c>
      <c r="B32" s="84">
        <v>0.20100000000000001</v>
      </c>
      <c r="C32" s="84">
        <v>0.22365817926046899</v>
      </c>
    </row>
    <row r="33" spans="1:3" x14ac:dyDescent="0.25">
      <c r="A33" s="18" t="s">
        <v>3</v>
      </c>
      <c r="B33" s="84">
        <v>0.71299999999999997</v>
      </c>
      <c r="C33" s="84">
        <v>0.69427941615672006</v>
      </c>
    </row>
    <row r="34" spans="1:3" x14ac:dyDescent="0.25">
      <c r="A34" s="17" t="s">
        <v>2</v>
      </c>
      <c r="B34" s="84">
        <v>0</v>
      </c>
      <c r="C34" s="84">
        <v>0</v>
      </c>
    </row>
    <row r="35" spans="1:3" x14ac:dyDescent="0.25">
      <c r="A35" s="17" t="s">
        <v>1</v>
      </c>
      <c r="B35" s="84">
        <v>5.1999999999999998E-2</v>
      </c>
      <c r="C35" s="84">
        <v>5.9879739527775602E-2</v>
      </c>
    </row>
    <row r="36" spans="1:3" x14ac:dyDescent="0.25">
      <c r="A36" s="17" t="s">
        <v>0</v>
      </c>
      <c r="B36" s="84">
        <v>3.4000000000000002E-2</v>
      </c>
      <c r="C36" s="84">
        <v>3.69975751089057E-3</v>
      </c>
    </row>
  </sheetData>
  <sheetProtection algorithmName="SHA-512" hashValue="MtD2x7qVg6WDy/uCBBP6MuzPSBB4rPD7F7rtc1iV6yARPOgpsIN0vng3Gi35j0LIZuSPnCdoQKBp5M5+1PUZZw==" saltValue="PDisPvTwX3f4BePf0+eYJw==" spinCount="100000" sheet="1" objects="1" scenarios="1" selectLockedCells="1" selectUnlockedCells="1"/>
  <pageMargins left="0.7" right="0.7" top="0.75" bottom="0.75" header="0.3" footer="0.3"/>
  <pageSetup paperSize="9" scale="76" orientation="portrait" r:id="rId1"/>
  <ignoredErrors>
    <ignoredError sqref="G10" unlockedFormula="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H31"/>
  <sheetViews>
    <sheetView workbookViewId="0">
      <selection sqref="A1:J1048576"/>
    </sheetView>
  </sheetViews>
  <sheetFormatPr defaultColWidth="9.140625" defaultRowHeight="15" x14ac:dyDescent="0.25"/>
  <cols>
    <col min="1" max="1" width="76.42578125" bestFit="1" customWidth="1"/>
    <col min="2" max="6" width="9.28515625" customWidth="1"/>
  </cols>
  <sheetData>
    <row r="1" spans="1:8" ht="28.5" x14ac:dyDescent="0.45">
      <c r="A1" s="8" t="s">
        <v>55</v>
      </c>
      <c r="B1" s="8"/>
      <c r="C1" s="8"/>
      <c r="D1" s="1"/>
      <c r="E1" s="1"/>
      <c r="F1" s="1"/>
      <c r="G1" s="1"/>
      <c r="H1" s="1"/>
    </row>
    <row r="2" spans="1:8" x14ac:dyDescent="0.25">
      <c r="A2" s="5"/>
      <c r="B2" s="7">
        <v>2018</v>
      </c>
      <c r="C2" s="7">
        <v>2017</v>
      </c>
      <c r="D2" s="7">
        <v>2016</v>
      </c>
      <c r="E2" s="7">
        <v>2015</v>
      </c>
      <c r="F2" s="7">
        <v>2014</v>
      </c>
      <c r="G2" s="1"/>
      <c r="H2" s="1"/>
    </row>
    <row r="3" spans="1:8" x14ac:dyDescent="0.25">
      <c r="A3" s="5" t="s">
        <v>56</v>
      </c>
      <c r="B3" s="5"/>
      <c r="C3" s="5"/>
      <c r="D3" s="5"/>
      <c r="E3" s="5"/>
      <c r="F3" s="5"/>
      <c r="G3" s="1"/>
      <c r="H3" s="1"/>
    </row>
    <row r="4" spans="1:8" x14ac:dyDescent="0.25">
      <c r="A4" s="2" t="s">
        <v>7</v>
      </c>
      <c r="B4" s="154">
        <v>20</v>
      </c>
      <c r="C4" s="154">
        <v>20</v>
      </c>
      <c r="D4" s="154">
        <v>20</v>
      </c>
      <c r="E4" s="154">
        <v>18</v>
      </c>
      <c r="F4" s="59"/>
      <c r="G4" s="1"/>
      <c r="H4" s="1"/>
    </row>
    <row r="5" spans="1:8" x14ac:dyDescent="0.25">
      <c r="A5" s="4" t="s">
        <v>16</v>
      </c>
      <c r="B5" s="60">
        <v>1</v>
      </c>
      <c r="C5" s="60">
        <v>1</v>
      </c>
      <c r="D5" s="60"/>
      <c r="E5" s="60"/>
      <c r="F5" s="60"/>
      <c r="G5" s="1"/>
      <c r="H5" s="1"/>
    </row>
    <row r="6" spans="1:8" x14ac:dyDescent="0.25">
      <c r="A6" s="4" t="s">
        <v>15</v>
      </c>
      <c r="B6" s="58"/>
      <c r="C6" s="58"/>
      <c r="D6" s="60"/>
      <c r="E6" s="60"/>
      <c r="F6" s="60"/>
      <c r="G6" s="1"/>
      <c r="H6" s="1"/>
    </row>
    <row r="7" spans="1:8" x14ac:dyDescent="0.25">
      <c r="A7" s="4" t="s">
        <v>14</v>
      </c>
      <c r="B7" s="58"/>
      <c r="C7" s="58"/>
      <c r="D7" s="60"/>
      <c r="E7" s="60"/>
      <c r="F7" s="60"/>
      <c r="G7" s="1"/>
      <c r="H7" s="1"/>
    </row>
    <row r="8" spans="1:8" x14ac:dyDescent="0.25">
      <c r="A8" s="3" t="s">
        <v>13</v>
      </c>
      <c r="B8" s="179"/>
      <c r="C8" s="3"/>
      <c r="D8" s="3"/>
      <c r="E8" s="3"/>
      <c r="F8" s="3"/>
      <c r="G8" s="1"/>
      <c r="H8" s="1"/>
    </row>
    <row r="9" spans="1:8" x14ac:dyDescent="0.25">
      <c r="A9" s="2" t="s">
        <v>4</v>
      </c>
      <c r="B9" s="60">
        <v>0.26</v>
      </c>
      <c r="C9" s="60">
        <v>0.34</v>
      </c>
      <c r="D9" s="60">
        <v>0.3</v>
      </c>
      <c r="E9" s="60">
        <v>0.28999999999999998</v>
      </c>
      <c r="F9" s="60">
        <v>0.35</v>
      </c>
      <c r="G9" s="1"/>
      <c r="H9" s="1"/>
    </row>
    <row r="10" spans="1:8" x14ac:dyDescent="0.25">
      <c r="A10" s="2" t="s">
        <v>3</v>
      </c>
      <c r="B10" s="60">
        <v>0.46</v>
      </c>
      <c r="C10" s="60">
        <v>0.46</v>
      </c>
      <c r="D10" s="60">
        <v>0.47</v>
      </c>
      <c r="E10" s="60">
        <v>0.51</v>
      </c>
      <c r="F10" s="60">
        <v>0.47</v>
      </c>
      <c r="G10" s="1"/>
      <c r="H10" s="1"/>
    </row>
    <row r="11" spans="1:8" x14ac:dyDescent="0.25">
      <c r="A11" s="1" t="s">
        <v>2</v>
      </c>
      <c r="B11" s="60"/>
      <c r="C11" s="60"/>
      <c r="E11" s="61"/>
      <c r="F11" s="61"/>
      <c r="G11" s="1"/>
      <c r="H11" s="1"/>
    </row>
    <row r="12" spans="1:8" x14ac:dyDescent="0.25">
      <c r="A12" s="1" t="s">
        <v>1</v>
      </c>
      <c r="B12" s="60"/>
      <c r="C12" s="60"/>
      <c r="D12" s="60"/>
      <c r="E12" s="61"/>
      <c r="F12" s="61"/>
      <c r="G12" s="1"/>
      <c r="H12" s="1"/>
    </row>
    <row r="13" spans="1:8" x14ac:dyDescent="0.25">
      <c r="A13" s="1" t="s">
        <v>0</v>
      </c>
      <c r="B13" s="60">
        <v>0.28000000000000003</v>
      </c>
      <c r="C13" s="60">
        <v>0.2</v>
      </c>
      <c r="D13" s="60">
        <v>0.23</v>
      </c>
      <c r="E13" s="204">
        <v>0.18</v>
      </c>
      <c r="F13" s="204">
        <v>0.2</v>
      </c>
      <c r="G13" s="1"/>
      <c r="H13" s="1"/>
    </row>
    <row r="14" spans="1:8" x14ac:dyDescent="0.25">
      <c r="A14" s="26" t="s">
        <v>12</v>
      </c>
      <c r="B14" s="68"/>
      <c r="C14" s="68"/>
      <c r="D14" s="62"/>
      <c r="E14" s="63"/>
      <c r="F14" s="63"/>
      <c r="G14" s="1"/>
      <c r="H14" s="1"/>
    </row>
    <row r="15" spans="1:8" x14ac:dyDescent="0.25">
      <c r="A15" s="5" t="s">
        <v>11</v>
      </c>
      <c r="B15" s="179"/>
      <c r="C15" s="5"/>
      <c r="D15" s="5"/>
      <c r="E15" s="5"/>
      <c r="F15" s="5"/>
      <c r="G15" s="1"/>
      <c r="H15" s="1"/>
    </row>
    <row r="16" spans="1:8" x14ac:dyDescent="0.25">
      <c r="A16" s="1" t="s">
        <v>10</v>
      </c>
      <c r="B16" s="68"/>
      <c r="C16" s="68"/>
      <c r="D16" s="64"/>
      <c r="E16" s="64">
        <v>80000</v>
      </c>
      <c r="F16" s="64"/>
      <c r="G16" s="1"/>
      <c r="H16" s="1"/>
    </row>
    <row r="17" spans="1:8" x14ac:dyDescent="0.25">
      <c r="A17" s="1" t="s">
        <v>9</v>
      </c>
      <c r="B17" s="68"/>
      <c r="C17" s="68"/>
      <c r="D17" s="64"/>
      <c r="E17" s="64"/>
      <c r="F17" s="64"/>
      <c r="G17" s="1"/>
      <c r="H17" s="1"/>
    </row>
    <row r="18" spans="1:8" x14ac:dyDescent="0.25">
      <c r="A18" s="1" t="s">
        <v>8</v>
      </c>
      <c r="B18" s="68"/>
      <c r="C18" s="68">
        <v>53</v>
      </c>
      <c r="D18" s="64"/>
      <c r="E18" s="64"/>
      <c r="F18" s="64"/>
      <c r="G18" s="1"/>
      <c r="H18" s="1"/>
    </row>
    <row r="19" spans="1:8" x14ac:dyDescent="0.25">
      <c r="A19" s="1"/>
      <c r="C19" s="1"/>
      <c r="D19" s="65"/>
      <c r="E19" s="65"/>
      <c r="F19" s="65"/>
      <c r="G19" s="1"/>
      <c r="H19" s="1"/>
    </row>
    <row r="20" spans="1:8" x14ac:dyDescent="0.25">
      <c r="A20" s="3" t="s">
        <v>46</v>
      </c>
      <c r="B20" s="179"/>
      <c r="C20" s="3"/>
      <c r="D20" s="3"/>
      <c r="E20" s="3"/>
      <c r="F20" s="3"/>
      <c r="G20" s="1"/>
      <c r="H20" s="1"/>
    </row>
    <row r="21" spans="1:8" x14ac:dyDescent="0.25">
      <c r="A21" s="4" t="s">
        <v>7</v>
      </c>
      <c r="B21" s="58"/>
      <c r="C21" s="58"/>
      <c r="D21" s="66"/>
      <c r="E21" s="66"/>
      <c r="F21" s="66"/>
      <c r="G21" s="1"/>
      <c r="H21" s="1"/>
    </row>
    <row r="22" spans="1:8" x14ac:dyDescent="0.25">
      <c r="A22" s="4" t="s">
        <v>6</v>
      </c>
      <c r="B22" s="58"/>
      <c r="C22" s="58"/>
      <c r="D22" s="64"/>
      <c r="E22" s="64"/>
      <c r="F22" s="64"/>
      <c r="G22" s="1"/>
      <c r="H22" s="1"/>
    </row>
    <row r="23" spans="1:8" x14ac:dyDescent="0.25">
      <c r="A23" s="4"/>
      <c r="C23" s="4"/>
      <c r="D23" s="67"/>
      <c r="E23" s="67"/>
      <c r="F23" s="67"/>
      <c r="G23" s="1"/>
      <c r="H23" s="1"/>
    </row>
    <row r="24" spans="1:8" x14ac:dyDescent="0.25">
      <c r="A24" s="3" t="s">
        <v>47</v>
      </c>
      <c r="B24" s="179"/>
      <c r="C24" s="3"/>
      <c r="D24" s="3"/>
      <c r="E24" s="3"/>
      <c r="F24" s="3"/>
      <c r="G24" s="1"/>
      <c r="H24" s="1"/>
    </row>
    <row r="25" spans="1:8" x14ac:dyDescent="0.25">
      <c r="A25" s="4" t="s">
        <v>7</v>
      </c>
      <c r="B25" s="58"/>
      <c r="C25" s="58"/>
      <c r="D25" s="66"/>
      <c r="E25" s="66"/>
      <c r="F25" s="66"/>
      <c r="G25" s="1"/>
      <c r="H25" s="1"/>
    </row>
    <row r="26" spans="1:8" x14ac:dyDescent="0.25">
      <c r="A26" s="4" t="s">
        <v>6</v>
      </c>
      <c r="B26" s="58"/>
      <c r="C26" s="58"/>
      <c r="D26" s="64"/>
      <c r="E26" s="64"/>
      <c r="F26" s="64"/>
      <c r="G26" s="1"/>
      <c r="H26" s="1"/>
    </row>
    <row r="27" spans="1:8" x14ac:dyDescent="0.25">
      <c r="A27" s="4"/>
      <c r="C27" s="4"/>
      <c r="D27" s="67"/>
      <c r="E27" s="67"/>
      <c r="F27" s="67"/>
      <c r="G27" s="1"/>
      <c r="H27" s="1"/>
    </row>
    <row r="28" spans="1:8" x14ac:dyDescent="0.25">
      <c r="A28" s="3" t="s">
        <v>48</v>
      </c>
      <c r="B28" s="179"/>
      <c r="C28" s="3"/>
      <c r="D28" s="3"/>
      <c r="E28" s="3"/>
      <c r="F28" s="3"/>
      <c r="G28" s="1"/>
      <c r="H28" s="1"/>
    </row>
    <row r="29" spans="1:8" x14ac:dyDescent="0.25">
      <c r="A29" s="4" t="s">
        <v>7</v>
      </c>
      <c r="B29" s="58"/>
      <c r="C29" s="58"/>
      <c r="D29" s="66"/>
      <c r="E29" s="66"/>
      <c r="F29" s="66"/>
      <c r="G29" s="1"/>
      <c r="H29" s="1"/>
    </row>
    <row r="30" spans="1:8" x14ac:dyDescent="0.25">
      <c r="A30" s="4" t="s">
        <v>6</v>
      </c>
      <c r="B30" s="58"/>
      <c r="C30" s="58"/>
      <c r="D30" s="64"/>
      <c r="E30" s="64"/>
      <c r="F30" s="64"/>
      <c r="G30" s="1"/>
      <c r="H30" s="1"/>
    </row>
    <row r="31" spans="1:8" x14ac:dyDescent="0.25">
      <c r="A31" s="1"/>
      <c r="B31" s="179"/>
      <c r="C31" s="1"/>
      <c r="D31" s="1"/>
      <c r="E31" s="1"/>
      <c r="F31" s="1"/>
      <c r="G31" s="1"/>
      <c r="H31" s="1"/>
    </row>
  </sheetData>
  <sheetProtection algorithmName="SHA-512" hashValue="KkAY/m6kqY59r+egn8zjrTJbW0Uki46lZYGf2WtsRAhHDNnNRcSjQmbLG2K1aickdgvpQ4BcKTqEcjCWsHXrqg==" saltValue="ThOyNbAUTq7F5vxA+Q0p4w==" spinCount="100000" sheet="1" objects="1" scenarios="1" selectLockedCells="1" selectUnlockedCells="1"/>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C34"/>
  <sheetViews>
    <sheetView workbookViewId="0">
      <selection sqref="A1:J1048576"/>
    </sheetView>
  </sheetViews>
  <sheetFormatPr defaultColWidth="9.140625" defaultRowHeight="15" x14ac:dyDescent="0.25"/>
  <cols>
    <col min="1" max="1" width="76.42578125" bestFit="1" customWidth="1"/>
  </cols>
  <sheetData>
    <row r="1" spans="1:3" ht="28.5" x14ac:dyDescent="0.45">
      <c r="A1" s="8" t="s">
        <v>53</v>
      </c>
      <c r="B1" s="1"/>
      <c r="C1" s="1"/>
    </row>
    <row r="3" spans="1:3" x14ac:dyDescent="0.25">
      <c r="A3" s="5" t="s">
        <v>45</v>
      </c>
      <c r="B3" s="5"/>
      <c r="C3" s="1"/>
    </row>
    <row r="4" spans="1:3" x14ac:dyDescent="0.25">
      <c r="A4" s="2" t="s">
        <v>7</v>
      </c>
      <c r="B4" s="42">
        <v>16.72</v>
      </c>
      <c r="C4" s="1"/>
    </row>
    <row r="5" spans="1:3" x14ac:dyDescent="0.25">
      <c r="A5" s="4" t="s">
        <v>16</v>
      </c>
      <c r="B5" s="55"/>
      <c r="C5" s="1"/>
    </row>
    <row r="6" spans="1:3" x14ac:dyDescent="0.25">
      <c r="A6" s="4" t="s">
        <v>15</v>
      </c>
      <c r="B6" s="55"/>
      <c r="C6" s="1"/>
    </row>
    <row r="7" spans="1:3" x14ac:dyDescent="0.25">
      <c r="A7" s="4" t="s">
        <v>14</v>
      </c>
      <c r="B7" s="56"/>
      <c r="C7" s="1"/>
    </row>
    <row r="8" spans="1:3" x14ac:dyDescent="0.25">
      <c r="A8" s="3" t="s">
        <v>13</v>
      </c>
      <c r="B8" s="3"/>
      <c r="C8" s="1"/>
    </row>
    <row r="9" spans="1:3" x14ac:dyDescent="0.25">
      <c r="A9" s="2" t="s">
        <v>4</v>
      </c>
      <c r="B9" s="35"/>
      <c r="C9" s="1"/>
    </row>
    <row r="10" spans="1:3" x14ac:dyDescent="0.25">
      <c r="A10" s="2" t="s">
        <v>54</v>
      </c>
      <c r="B10" s="35"/>
      <c r="C10" s="1"/>
    </row>
    <row r="11" spans="1:3" x14ac:dyDescent="0.25">
      <c r="A11" s="1" t="s">
        <v>2</v>
      </c>
      <c r="B11" s="35"/>
      <c r="C11" s="1"/>
    </row>
    <row r="12" spans="1:3" x14ac:dyDescent="0.25">
      <c r="A12" s="1" t="s">
        <v>1</v>
      </c>
      <c r="B12" s="35"/>
      <c r="C12" s="1"/>
    </row>
    <row r="13" spans="1:3" x14ac:dyDescent="0.25">
      <c r="A13" s="1" t="s">
        <v>0</v>
      </c>
      <c r="B13" s="35"/>
      <c r="C13" s="1"/>
    </row>
    <row r="14" spans="1:3" x14ac:dyDescent="0.25">
      <c r="A14" s="26" t="s">
        <v>12</v>
      </c>
      <c r="B14" s="35"/>
      <c r="C14" s="1"/>
    </row>
    <row r="15" spans="1:3" x14ac:dyDescent="0.25">
      <c r="A15" s="5" t="s">
        <v>11</v>
      </c>
      <c r="B15" s="5"/>
      <c r="C15" s="1"/>
    </row>
    <row r="16" spans="1:3" x14ac:dyDescent="0.25">
      <c r="A16" s="1" t="s">
        <v>10</v>
      </c>
      <c r="B16" s="57">
        <v>1032062</v>
      </c>
      <c r="C16" s="1"/>
    </row>
    <row r="17" spans="1:3" x14ac:dyDescent="0.25">
      <c r="A17" s="1" t="s">
        <v>9</v>
      </c>
      <c r="B17" s="57">
        <v>187637</v>
      </c>
      <c r="C17" s="1"/>
    </row>
    <row r="18" spans="1:3" x14ac:dyDescent="0.25">
      <c r="A18" s="1" t="s">
        <v>8</v>
      </c>
      <c r="B18" s="54">
        <v>9</v>
      </c>
      <c r="C18" s="1"/>
    </row>
    <row r="19" spans="1:3" x14ac:dyDescent="0.25">
      <c r="A19" s="1"/>
      <c r="B19" s="1"/>
      <c r="C19" s="1"/>
    </row>
    <row r="20" spans="1:3" x14ac:dyDescent="0.25">
      <c r="A20" s="3" t="s">
        <v>46</v>
      </c>
      <c r="B20" s="3"/>
      <c r="C20" s="1"/>
    </row>
    <row r="21" spans="1:3" x14ac:dyDescent="0.25">
      <c r="A21" s="4" t="s">
        <v>7</v>
      </c>
      <c r="B21" s="58">
        <v>3.39</v>
      </c>
      <c r="C21" s="1"/>
    </row>
    <row r="22" spans="1:3" x14ac:dyDescent="0.25">
      <c r="A22" s="4" t="s">
        <v>6</v>
      </c>
      <c r="B22" s="58">
        <v>186254</v>
      </c>
      <c r="C22" s="1"/>
    </row>
    <row r="23" spans="1:3" x14ac:dyDescent="0.25">
      <c r="A23" s="4"/>
      <c r="B23" s="2"/>
      <c r="C23" s="1"/>
    </row>
    <row r="24" spans="1:3" x14ac:dyDescent="0.25">
      <c r="A24" s="3" t="s">
        <v>47</v>
      </c>
      <c r="B24" s="3"/>
      <c r="C24" s="1"/>
    </row>
    <row r="25" spans="1:3" x14ac:dyDescent="0.25">
      <c r="A25" s="4" t="s">
        <v>7</v>
      </c>
      <c r="B25" s="58"/>
      <c r="C25" s="1"/>
    </row>
    <row r="26" spans="1:3" x14ac:dyDescent="0.25">
      <c r="A26" s="4" t="s">
        <v>6</v>
      </c>
      <c r="B26" s="58"/>
      <c r="C26" s="1"/>
    </row>
    <row r="27" spans="1:3" x14ac:dyDescent="0.25">
      <c r="A27" s="4"/>
      <c r="B27" s="2"/>
      <c r="C27" s="1"/>
    </row>
    <row r="28" spans="1:3" x14ac:dyDescent="0.25">
      <c r="A28" s="3" t="s">
        <v>48</v>
      </c>
      <c r="B28" s="3"/>
      <c r="C28" s="1"/>
    </row>
    <row r="29" spans="1:3" x14ac:dyDescent="0.25">
      <c r="A29" s="4" t="s">
        <v>7</v>
      </c>
      <c r="B29" s="58">
        <v>0.74</v>
      </c>
      <c r="C29" s="1"/>
    </row>
    <row r="30" spans="1:3" x14ac:dyDescent="0.25">
      <c r="A30" s="4" t="s">
        <v>6</v>
      </c>
      <c r="B30" s="58">
        <v>71825</v>
      </c>
      <c r="C30" s="1"/>
    </row>
    <row r="31" spans="1:3" x14ac:dyDescent="0.25">
      <c r="A31" s="1"/>
      <c r="B31" s="1"/>
      <c r="C31" s="1"/>
    </row>
    <row r="32" spans="1:3" x14ac:dyDescent="0.25">
      <c r="A32" s="1"/>
      <c r="B32" s="1"/>
      <c r="C32" s="1"/>
    </row>
    <row r="33" spans="1:3" x14ac:dyDescent="0.25">
      <c r="A33" s="1"/>
      <c r="B33" s="1"/>
      <c r="C33" s="1"/>
    </row>
    <row r="34" spans="1:3" x14ac:dyDescent="0.25">
      <c r="A34" s="1"/>
      <c r="B34" s="1"/>
      <c r="C34" s="1"/>
    </row>
  </sheetData>
  <sheetProtection algorithmName="SHA-512" hashValue="oKeMBUGxsOkC+tBb/q7po0C44szFlazfu9L6Yz4CbpziJaZJ/+o8wfHg5SKax96gmUAtDNTi3O8YEO7x1M+i6g==" saltValue="wAKClcasDhsxC5W4qXtjgg==" spinCount="100000" sheet="1" objects="1" scenarios="1" selectLockedCells="1" selectUnlockedCells="1"/>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D34"/>
  <sheetViews>
    <sheetView workbookViewId="0">
      <selection sqref="A1:H1048576"/>
    </sheetView>
  </sheetViews>
  <sheetFormatPr defaultColWidth="9.140625" defaultRowHeight="15" x14ac:dyDescent="0.25"/>
  <cols>
    <col min="1" max="1" width="76.42578125" bestFit="1" customWidth="1"/>
  </cols>
  <sheetData>
    <row r="1" spans="1:4" ht="28.5" x14ac:dyDescent="0.45">
      <c r="A1" s="8" t="s">
        <v>49</v>
      </c>
      <c r="B1" s="1"/>
      <c r="C1" s="1"/>
      <c r="D1" s="1"/>
    </row>
    <row r="2" spans="1:4" x14ac:dyDescent="0.25">
      <c r="A2" s="5"/>
      <c r="B2" s="1"/>
      <c r="C2" s="1"/>
      <c r="D2" s="41"/>
    </row>
    <row r="3" spans="1:4" x14ac:dyDescent="0.25">
      <c r="A3" s="5" t="s">
        <v>45</v>
      </c>
      <c r="B3" s="5"/>
      <c r="C3" s="5"/>
      <c r="D3" s="1"/>
    </row>
    <row r="4" spans="1:4" x14ac:dyDescent="0.25">
      <c r="A4" s="2" t="s">
        <v>7</v>
      </c>
      <c r="B4" s="42">
        <v>1176.5</v>
      </c>
      <c r="C4" s="4"/>
      <c r="D4" s="43"/>
    </row>
    <row r="5" spans="1:4" x14ac:dyDescent="0.25">
      <c r="A5" s="4" t="s">
        <v>16</v>
      </c>
      <c r="B5" s="44">
        <v>96.6</v>
      </c>
      <c r="C5" s="4"/>
      <c r="D5" s="45"/>
    </row>
    <row r="6" spans="1:4" x14ac:dyDescent="0.25">
      <c r="A6" s="4" t="s">
        <v>15</v>
      </c>
      <c r="B6" s="44">
        <v>3.4</v>
      </c>
      <c r="C6" s="4"/>
      <c r="D6" s="45"/>
    </row>
    <row r="7" spans="1:4" x14ac:dyDescent="0.25">
      <c r="A7" s="4" t="s">
        <v>14</v>
      </c>
      <c r="B7" s="44" t="s">
        <v>40</v>
      </c>
      <c r="C7" s="4"/>
      <c r="D7" s="45"/>
    </row>
    <row r="8" spans="1:4" x14ac:dyDescent="0.25">
      <c r="A8" s="3" t="s">
        <v>13</v>
      </c>
      <c r="B8" s="46"/>
      <c r="C8" s="3"/>
      <c r="D8" s="45"/>
    </row>
    <row r="9" spans="1:4" x14ac:dyDescent="0.25">
      <c r="A9" s="2" t="s">
        <v>4</v>
      </c>
      <c r="B9" s="44">
        <v>22.9</v>
      </c>
      <c r="C9" s="4"/>
      <c r="D9" s="47"/>
    </row>
    <row r="10" spans="1:4" x14ac:dyDescent="0.25">
      <c r="A10" s="2" t="s">
        <v>3</v>
      </c>
      <c r="B10" s="44">
        <v>47.1</v>
      </c>
      <c r="C10" s="4"/>
      <c r="D10" s="47"/>
    </row>
    <row r="11" spans="1:4" x14ac:dyDescent="0.25">
      <c r="A11" s="1" t="s">
        <v>2</v>
      </c>
      <c r="B11" s="44">
        <v>5.5</v>
      </c>
      <c r="C11" s="1"/>
      <c r="D11" s="47"/>
    </row>
    <row r="12" spans="1:4" x14ac:dyDescent="0.25">
      <c r="A12" s="1" t="s">
        <v>1</v>
      </c>
      <c r="B12" s="44">
        <v>2.2000000000000002</v>
      </c>
      <c r="C12" s="1"/>
      <c r="D12" s="47"/>
    </row>
    <row r="13" spans="1:4" x14ac:dyDescent="0.25">
      <c r="A13" s="1" t="s">
        <v>0</v>
      </c>
      <c r="B13" s="44">
        <v>22.3</v>
      </c>
      <c r="C13" s="1"/>
      <c r="D13" s="48"/>
    </row>
    <row r="14" spans="1:4" x14ac:dyDescent="0.25">
      <c r="A14" s="26" t="s">
        <v>12</v>
      </c>
      <c r="B14" s="35"/>
      <c r="C14" s="1"/>
      <c r="D14" s="48"/>
    </row>
    <row r="15" spans="1:4" x14ac:dyDescent="0.25">
      <c r="A15" s="5" t="s">
        <v>11</v>
      </c>
      <c r="B15" s="49"/>
      <c r="C15" s="5"/>
      <c r="D15" s="50"/>
    </row>
    <row r="16" spans="1:4" x14ac:dyDescent="0.25">
      <c r="A16" s="1" t="s">
        <v>10</v>
      </c>
      <c r="B16" s="51">
        <v>20000000</v>
      </c>
      <c r="C16" s="1"/>
      <c r="D16" s="50"/>
    </row>
    <row r="17" spans="1:4" x14ac:dyDescent="0.25">
      <c r="A17" s="1" t="s">
        <v>9</v>
      </c>
      <c r="B17" s="51">
        <v>10493000</v>
      </c>
      <c r="C17" s="1"/>
      <c r="D17" s="50"/>
    </row>
    <row r="18" spans="1:4" x14ac:dyDescent="0.25">
      <c r="A18" s="1" t="s">
        <v>8</v>
      </c>
      <c r="B18" s="51">
        <v>1300</v>
      </c>
      <c r="C18" s="1"/>
      <c r="D18" s="50"/>
    </row>
    <row r="19" spans="1:4" x14ac:dyDescent="0.25">
      <c r="A19" s="1"/>
      <c r="B19" s="52"/>
      <c r="C19" s="1"/>
      <c r="D19" s="50"/>
    </row>
    <row r="20" spans="1:4" x14ac:dyDescent="0.25">
      <c r="A20" s="3" t="s">
        <v>46</v>
      </c>
      <c r="B20" s="46"/>
      <c r="C20" s="5"/>
      <c r="D20" s="50"/>
    </row>
    <row r="21" spans="1:4" x14ac:dyDescent="0.25">
      <c r="A21" s="4" t="s">
        <v>7</v>
      </c>
      <c r="B21" s="44" t="s">
        <v>40</v>
      </c>
      <c r="C21" s="4"/>
      <c r="D21" s="50"/>
    </row>
    <row r="22" spans="1:4" x14ac:dyDescent="0.25">
      <c r="A22" s="4" t="s">
        <v>6</v>
      </c>
      <c r="B22" s="44" t="s">
        <v>40</v>
      </c>
      <c r="C22" s="4"/>
      <c r="D22" s="50"/>
    </row>
    <row r="23" spans="1:4" x14ac:dyDescent="0.25">
      <c r="A23" s="4"/>
      <c r="B23" s="53"/>
      <c r="C23" s="4"/>
      <c r="D23" s="50"/>
    </row>
    <row r="24" spans="1:4" x14ac:dyDescent="0.25">
      <c r="A24" s="3" t="s">
        <v>47</v>
      </c>
      <c r="B24" s="46"/>
      <c r="C24" s="5"/>
      <c r="D24" s="50"/>
    </row>
    <row r="25" spans="1:4" x14ac:dyDescent="0.25">
      <c r="A25" s="4" t="s">
        <v>7</v>
      </c>
      <c r="B25" s="44" t="s">
        <v>40</v>
      </c>
      <c r="C25" s="4"/>
      <c r="D25" s="50"/>
    </row>
    <row r="26" spans="1:4" x14ac:dyDescent="0.25">
      <c r="A26" s="4" t="s">
        <v>6</v>
      </c>
      <c r="B26" s="44" t="s">
        <v>40</v>
      </c>
      <c r="C26" s="4"/>
      <c r="D26" s="50"/>
    </row>
    <row r="27" spans="1:4" x14ac:dyDescent="0.25">
      <c r="A27" s="4"/>
      <c r="B27" s="53"/>
      <c r="C27" s="4"/>
      <c r="D27" s="50"/>
    </row>
    <row r="28" spans="1:4" x14ac:dyDescent="0.25">
      <c r="A28" s="3" t="s">
        <v>48</v>
      </c>
      <c r="B28" s="46"/>
      <c r="C28" s="5"/>
      <c r="D28" s="50"/>
    </row>
    <row r="29" spans="1:4" x14ac:dyDescent="0.25">
      <c r="A29" s="4" t="s">
        <v>7</v>
      </c>
      <c r="B29" s="44" t="s">
        <v>40</v>
      </c>
      <c r="C29" s="4"/>
      <c r="D29" s="50"/>
    </row>
    <row r="30" spans="1:4" x14ac:dyDescent="0.25">
      <c r="A30" s="4" t="s">
        <v>6</v>
      </c>
      <c r="B30" s="44" t="s">
        <v>40</v>
      </c>
      <c r="C30" s="4"/>
      <c r="D30" s="50"/>
    </row>
    <row r="31" spans="1:4" x14ac:dyDescent="0.25">
      <c r="A31" s="1"/>
      <c r="B31" s="50"/>
      <c r="C31" s="1"/>
      <c r="D31" s="50"/>
    </row>
    <row r="32" spans="1:4" x14ac:dyDescent="0.25">
      <c r="A32" s="1"/>
      <c r="B32" s="1"/>
      <c r="C32" s="1"/>
      <c r="D32" s="1"/>
    </row>
    <row r="33" spans="1:4" x14ac:dyDescent="0.25">
      <c r="A33" s="1"/>
      <c r="B33" s="1"/>
      <c r="C33" s="1"/>
      <c r="D33" s="1"/>
    </row>
    <row r="34" spans="1:4" x14ac:dyDescent="0.25">
      <c r="A34" s="1"/>
      <c r="B34" s="1"/>
      <c r="C34" s="1"/>
      <c r="D34" s="1"/>
    </row>
  </sheetData>
  <sheetProtection algorithmName="SHA-512" hashValue="DCwulfhBkDyv2MeHnnN/fa2dmRovTHrebLfE+Q1EXZ5V86cnHoGqpgXANWYoHaT99pXBPAb7BM93Qp8mo2ADmA==" saltValue="Ao3rdPDqjpCXXyh9jMF35Q==" spinCount="100000" sheet="1" objects="1" scenarios="1" selectLockedCells="1" selectUnlockedCells="1"/>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31"/>
  <sheetViews>
    <sheetView workbookViewId="0">
      <selection sqref="A1:N1048576"/>
    </sheetView>
  </sheetViews>
  <sheetFormatPr defaultColWidth="9.140625" defaultRowHeight="15" x14ac:dyDescent="0.25"/>
  <cols>
    <col min="1" max="1" width="74.28515625" style="4" customWidth="1"/>
    <col min="2" max="7" width="9.28515625" style="4" customWidth="1"/>
    <col min="8" max="8" width="9.140625" style="4"/>
    <col min="9" max="12" width="9.140625" style="1"/>
  </cols>
  <sheetData>
    <row r="1" spans="1:8" s="1" customFormat="1" ht="28.5" x14ac:dyDescent="0.45">
      <c r="A1" s="8" t="s">
        <v>18</v>
      </c>
      <c r="B1" s="8"/>
      <c r="C1" s="4"/>
      <c r="D1" s="4"/>
      <c r="E1" s="4"/>
      <c r="F1" s="4"/>
      <c r="G1" s="4"/>
      <c r="H1" s="4"/>
    </row>
    <row r="2" spans="1:8" s="1" customFormat="1" x14ac:dyDescent="0.25">
      <c r="A2" s="5"/>
      <c r="B2" s="7">
        <v>2018</v>
      </c>
      <c r="C2" s="7">
        <v>2017</v>
      </c>
      <c r="D2" s="7">
        <v>2016</v>
      </c>
      <c r="E2" s="7">
        <v>2015</v>
      </c>
      <c r="F2" s="7">
        <v>2014</v>
      </c>
      <c r="G2" s="7">
        <v>2013</v>
      </c>
      <c r="H2" s="4"/>
    </row>
    <row r="3" spans="1:8" s="5" customFormat="1" x14ac:dyDescent="0.25">
      <c r="A3" s="5" t="s">
        <v>56</v>
      </c>
    </row>
    <row r="4" spans="1:8" s="4" customFormat="1" x14ac:dyDescent="0.25">
      <c r="A4" s="2" t="s">
        <v>7</v>
      </c>
      <c r="B4" s="146">
        <v>29.0352</v>
      </c>
      <c r="C4" s="146">
        <v>32</v>
      </c>
      <c r="D4" s="34">
        <v>23.8</v>
      </c>
      <c r="E4" s="34">
        <v>19.8</v>
      </c>
      <c r="F4" s="34">
        <v>18.7</v>
      </c>
      <c r="G4" s="34">
        <f>20.4-2.4</f>
        <v>18</v>
      </c>
    </row>
    <row r="5" spans="1:8" s="4" customFormat="1" x14ac:dyDescent="0.25">
      <c r="A5" s="4" t="s">
        <v>16</v>
      </c>
      <c r="B5" s="129">
        <v>0.72</v>
      </c>
      <c r="C5" s="129">
        <v>0.72</v>
      </c>
      <c r="D5" s="55">
        <v>0.74</v>
      </c>
      <c r="E5" s="55">
        <v>0.67</v>
      </c>
      <c r="F5" s="55">
        <v>0.7</v>
      </c>
      <c r="G5" s="145"/>
    </row>
    <row r="6" spans="1:8" s="4" customFormat="1" x14ac:dyDescent="0.25">
      <c r="A6" s="4" t="s">
        <v>15</v>
      </c>
      <c r="B6" s="129">
        <v>0.22</v>
      </c>
      <c r="C6" s="129">
        <v>0.22000000000000003</v>
      </c>
      <c r="D6" s="55">
        <v>0.22</v>
      </c>
      <c r="E6" s="55">
        <v>0.26</v>
      </c>
      <c r="F6" s="55">
        <v>0.25</v>
      </c>
      <c r="G6" s="34"/>
    </row>
    <row r="7" spans="1:8" s="4" customFormat="1" x14ac:dyDescent="0.25">
      <c r="A7" s="4" t="s">
        <v>14</v>
      </c>
      <c r="B7" s="129">
        <v>0.06</v>
      </c>
      <c r="C7" s="129">
        <v>0.06</v>
      </c>
      <c r="D7" s="55">
        <v>0.04</v>
      </c>
      <c r="E7" s="55">
        <v>7.0000000000000007E-2</v>
      </c>
      <c r="F7" s="55">
        <v>0.05</v>
      </c>
      <c r="G7" s="145"/>
    </row>
    <row r="8" spans="1:8" s="3" customFormat="1" x14ac:dyDescent="0.25">
      <c r="A8" s="3" t="s">
        <v>13</v>
      </c>
      <c r="B8" s="179"/>
      <c r="C8" s="13"/>
      <c r="D8" s="13"/>
      <c r="E8" s="13"/>
      <c r="F8" s="13"/>
      <c r="G8" s="13"/>
    </row>
    <row r="9" spans="1:8" s="4" customFormat="1" x14ac:dyDescent="0.25">
      <c r="A9" s="2" t="s">
        <v>4</v>
      </c>
      <c r="B9" s="129">
        <v>0.42</v>
      </c>
      <c r="C9" s="129">
        <v>0.42</v>
      </c>
      <c r="D9" s="145">
        <v>0.42</v>
      </c>
      <c r="E9" s="145">
        <v>0.41</v>
      </c>
      <c r="F9" s="145">
        <v>0.41</v>
      </c>
      <c r="G9" s="145"/>
    </row>
    <row r="10" spans="1:8" s="4" customFormat="1" x14ac:dyDescent="0.25">
      <c r="A10" s="2" t="s">
        <v>3</v>
      </c>
      <c r="B10" s="129">
        <v>0.45</v>
      </c>
      <c r="C10" s="129">
        <v>0.45</v>
      </c>
      <c r="D10" s="145">
        <v>0.45</v>
      </c>
      <c r="E10" s="145">
        <v>0.44</v>
      </c>
      <c r="F10" s="145">
        <v>0.45</v>
      </c>
      <c r="G10" s="145"/>
    </row>
    <row r="11" spans="1:8" s="1" customFormat="1" x14ac:dyDescent="0.25">
      <c r="A11" s="4" t="s">
        <v>2</v>
      </c>
      <c r="B11" s="129">
        <v>0.01</v>
      </c>
      <c r="C11" s="129">
        <v>0.01</v>
      </c>
      <c r="D11" s="145">
        <v>0.02</v>
      </c>
      <c r="E11" s="145">
        <v>0.02</v>
      </c>
      <c r="F11" s="148">
        <v>0.01</v>
      </c>
      <c r="G11" s="148"/>
      <c r="H11" s="4"/>
    </row>
    <row r="12" spans="1:8" s="1" customFormat="1" x14ac:dyDescent="0.25">
      <c r="A12" s="4" t="s">
        <v>1</v>
      </c>
      <c r="B12" s="129">
        <v>0.06</v>
      </c>
      <c r="C12" s="129">
        <v>0.06</v>
      </c>
      <c r="D12" s="145">
        <v>0.04</v>
      </c>
      <c r="E12" s="145">
        <v>0.05</v>
      </c>
      <c r="F12" s="148">
        <v>0.04</v>
      </c>
      <c r="G12" s="148"/>
      <c r="H12" s="4"/>
    </row>
    <row r="13" spans="1:8" s="1" customFormat="1" x14ac:dyDescent="0.25">
      <c r="A13" s="4" t="s">
        <v>0</v>
      </c>
      <c r="B13" s="129">
        <v>0.06</v>
      </c>
      <c r="C13" s="129">
        <v>0.06</v>
      </c>
      <c r="D13" s="145">
        <v>7.0000000000000007E-2</v>
      </c>
      <c r="E13" s="145">
        <v>0.08</v>
      </c>
      <c r="F13" s="148">
        <v>0.09</v>
      </c>
      <c r="G13" s="148"/>
      <c r="H13" s="4"/>
    </row>
    <row r="14" spans="1:8" s="1" customFormat="1" x14ac:dyDescent="0.25">
      <c r="A14" s="113" t="s">
        <v>12</v>
      </c>
      <c r="B14" s="129"/>
      <c r="C14" s="129"/>
      <c r="D14" s="30"/>
      <c r="E14" s="30"/>
      <c r="F14" s="30"/>
      <c r="G14" s="30"/>
      <c r="H14" s="4"/>
    </row>
    <row r="15" spans="1:8" s="1" customFormat="1" x14ac:dyDescent="0.25">
      <c r="A15" s="5" t="s">
        <v>11</v>
      </c>
      <c r="B15" s="179"/>
      <c r="C15" s="175"/>
      <c r="D15" s="30"/>
      <c r="E15" s="30"/>
      <c r="F15" s="30"/>
      <c r="G15" s="30"/>
      <c r="H15" s="4"/>
    </row>
    <row r="16" spans="1:8" s="1" customFormat="1" x14ac:dyDescent="0.25">
      <c r="A16" s="4" t="s">
        <v>10</v>
      </c>
      <c r="B16" s="130">
        <v>974842</v>
      </c>
      <c r="C16" s="130">
        <v>974842</v>
      </c>
      <c r="D16" s="150">
        <v>770938</v>
      </c>
      <c r="E16" s="150">
        <v>750734</v>
      </c>
      <c r="F16" s="150">
        <v>752143</v>
      </c>
      <c r="G16" s="150"/>
      <c r="H16" s="4"/>
    </row>
    <row r="17" spans="1:8" s="1" customFormat="1" x14ac:dyDescent="0.25">
      <c r="A17" s="4" t="s">
        <v>9</v>
      </c>
      <c r="B17" s="130">
        <v>759473</v>
      </c>
      <c r="C17" s="130">
        <f>717195+42278</f>
        <v>759473</v>
      </c>
      <c r="D17" s="150">
        <v>568598</v>
      </c>
      <c r="E17" s="150">
        <v>429734</v>
      </c>
      <c r="F17" s="150">
        <v>459890</v>
      </c>
      <c r="G17" s="150"/>
      <c r="H17" s="4"/>
    </row>
    <row r="18" spans="1:8" s="1" customFormat="1" x14ac:dyDescent="0.25">
      <c r="A18" s="4" t="s">
        <v>8</v>
      </c>
      <c r="B18" s="130">
        <v>192</v>
      </c>
      <c r="C18" s="130">
        <v>197</v>
      </c>
      <c r="D18" s="150">
        <v>159</v>
      </c>
      <c r="E18" s="150">
        <v>158</v>
      </c>
      <c r="F18" s="150">
        <v>158</v>
      </c>
      <c r="G18" s="150"/>
      <c r="H18" s="4"/>
    </row>
    <row r="19" spans="1:8" s="1" customFormat="1" x14ac:dyDescent="0.25">
      <c r="A19" s="4"/>
      <c r="B19"/>
      <c r="C19" s="30"/>
      <c r="D19" s="30"/>
      <c r="E19" s="30"/>
      <c r="F19" s="30"/>
      <c r="G19" s="30"/>
      <c r="H19" s="4"/>
    </row>
    <row r="20" spans="1:8" s="5" customFormat="1" x14ac:dyDescent="0.25">
      <c r="A20" s="3" t="s">
        <v>46</v>
      </c>
      <c r="B20" s="179"/>
      <c r="C20" s="13"/>
      <c r="D20" s="32"/>
      <c r="E20" s="32"/>
      <c r="F20" s="32"/>
      <c r="G20" s="32"/>
    </row>
    <row r="21" spans="1:8" s="4" customFormat="1" x14ac:dyDescent="0.25">
      <c r="A21" s="4" t="s">
        <v>7</v>
      </c>
      <c r="B21" s="180"/>
      <c r="C21" s="131"/>
      <c r="D21" s="131"/>
      <c r="E21" s="131"/>
      <c r="F21" s="131"/>
      <c r="G21" s="131"/>
    </row>
    <row r="22" spans="1:8" s="4" customFormat="1" x14ac:dyDescent="0.25">
      <c r="A22" s="4" t="s">
        <v>6</v>
      </c>
      <c r="B22" s="181"/>
      <c r="C22" s="131"/>
      <c r="D22" s="131"/>
      <c r="E22" s="131"/>
      <c r="F22" s="131"/>
      <c r="G22" s="131"/>
    </row>
    <row r="23" spans="1:8" s="4" customFormat="1" x14ac:dyDescent="0.25">
      <c r="B23" s="1"/>
      <c r="C23" s="14"/>
      <c r="D23" s="30"/>
      <c r="E23" s="30"/>
      <c r="F23" s="30"/>
      <c r="G23" s="30"/>
    </row>
    <row r="24" spans="1:8" s="5" customFormat="1" x14ac:dyDescent="0.25">
      <c r="A24" s="3" t="s">
        <v>47</v>
      </c>
      <c r="C24" s="13"/>
      <c r="D24" s="32"/>
      <c r="E24" s="32"/>
      <c r="F24" s="32"/>
      <c r="G24" s="32"/>
    </row>
    <row r="25" spans="1:8" s="4" customFormat="1" x14ac:dyDescent="0.25">
      <c r="A25" s="4" t="s">
        <v>7</v>
      </c>
      <c r="B25" s="180"/>
      <c r="C25" s="131"/>
      <c r="D25" s="131"/>
      <c r="E25" s="131"/>
      <c r="F25" s="131"/>
      <c r="G25" s="131"/>
    </row>
    <row r="26" spans="1:8" s="4" customFormat="1" x14ac:dyDescent="0.25">
      <c r="A26" s="4" t="s">
        <v>6</v>
      </c>
      <c r="B26" s="181"/>
      <c r="C26" s="131"/>
      <c r="D26" s="131"/>
      <c r="E26" s="131"/>
      <c r="F26" s="131"/>
      <c r="G26" s="131"/>
    </row>
    <row r="27" spans="1:8" s="4" customFormat="1" x14ac:dyDescent="0.25">
      <c r="B27" s="1"/>
      <c r="C27" s="14"/>
      <c r="D27" s="30"/>
      <c r="E27" s="30"/>
      <c r="F27" s="30"/>
      <c r="G27" s="30"/>
    </row>
    <row r="28" spans="1:8" s="5" customFormat="1" x14ac:dyDescent="0.25">
      <c r="A28" s="3" t="s">
        <v>48</v>
      </c>
      <c r="C28" s="13"/>
      <c r="D28" s="32"/>
      <c r="E28" s="32"/>
      <c r="F28" s="32"/>
      <c r="G28" s="32"/>
    </row>
    <row r="29" spans="1:8" s="4" customFormat="1" x14ac:dyDescent="0.25">
      <c r="A29" s="4" t="s">
        <v>7</v>
      </c>
      <c r="B29" s="180"/>
      <c r="C29" s="131"/>
      <c r="D29" s="131"/>
      <c r="E29" s="131"/>
      <c r="F29" s="131"/>
      <c r="G29" s="131"/>
    </row>
    <row r="30" spans="1:8" s="4" customFormat="1" x14ac:dyDescent="0.25">
      <c r="A30" s="4" t="s">
        <v>6</v>
      </c>
      <c r="B30" s="181"/>
      <c r="C30" s="131"/>
      <c r="D30" s="131"/>
      <c r="E30" s="131"/>
      <c r="F30" s="131"/>
      <c r="G30" s="131"/>
    </row>
    <row r="31" spans="1:8" x14ac:dyDescent="0.25">
      <c r="B31" s="179"/>
    </row>
  </sheetData>
  <sheetProtection algorithmName="SHA-512" hashValue="LcT+L8TCUNOzh8Ep4tv/JFtLi1zIOpsiwDgLu8MkfI5T5FAlP/tSy5heEafTZUmXbRPLRjVhNtN9Sa5LBvTA7w==" saltValue="m7hOAtYxSyKlhr4eYyjc/g==" spinCount="100000" sheet="1" objects="1" scenarios="1" selectLockedCells="1" selectUnlockedCells="1"/>
  <pageMargins left="0.7" right="0.7" top="0.75" bottom="0.75" header="0.3" footer="0.3"/>
  <pageSetup paperSize="9" orientation="portrait" r:id="rId1"/>
  <ignoredErrors>
    <ignoredError sqref="C17"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40"/>
  <sheetViews>
    <sheetView zoomScaleNormal="100" workbookViewId="0">
      <selection sqref="A1:O1048576"/>
    </sheetView>
  </sheetViews>
  <sheetFormatPr defaultColWidth="9.140625" defaultRowHeight="15" x14ac:dyDescent="0.25"/>
  <cols>
    <col min="1" max="1" width="74.28515625" style="4" customWidth="1"/>
    <col min="2" max="7" width="9.28515625" style="4" customWidth="1"/>
    <col min="8" max="8" width="9.140625" style="4"/>
  </cols>
  <sheetData>
    <row r="1" spans="1:8" s="1" customFormat="1" ht="28.5" x14ac:dyDescent="0.45">
      <c r="A1" s="8" t="s">
        <v>21</v>
      </c>
      <c r="B1" s="8"/>
      <c r="C1" s="4"/>
      <c r="D1" s="4"/>
      <c r="E1" s="4"/>
      <c r="F1" s="4"/>
      <c r="G1" s="4"/>
      <c r="H1" s="4"/>
    </row>
    <row r="2" spans="1:8" s="1" customFormat="1" x14ac:dyDescent="0.25">
      <c r="A2" s="5"/>
      <c r="B2" s="7">
        <v>2018</v>
      </c>
      <c r="C2" s="7">
        <v>2017</v>
      </c>
      <c r="D2" s="7">
        <v>2016</v>
      </c>
      <c r="E2" s="7">
        <v>2015</v>
      </c>
      <c r="F2" s="7">
        <v>2014</v>
      </c>
      <c r="G2" s="7">
        <v>2013</v>
      </c>
      <c r="H2" s="4"/>
    </row>
    <row r="3" spans="1:8" s="5" customFormat="1" x14ac:dyDescent="0.25">
      <c r="A3" s="5" t="s">
        <v>61</v>
      </c>
    </row>
    <row r="4" spans="1:8" s="4" customFormat="1" x14ac:dyDescent="0.25">
      <c r="A4" s="2" t="s">
        <v>7</v>
      </c>
      <c r="B4" s="152">
        <v>6.2742000000000004</v>
      </c>
      <c r="C4" s="152">
        <v>5.9670687125159141</v>
      </c>
      <c r="D4" s="144">
        <v>5.0599999999999996</v>
      </c>
      <c r="E4" s="144">
        <v>4.3686721238553403</v>
      </c>
      <c r="F4" s="144">
        <v>3.791967093254526</v>
      </c>
      <c r="G4" s="144">
        <v>3.1381260129970396</v>
      </c>
    </row>
    <row r="5" spans="1:8" s="4" customFormat="1" x14ac:dyDescent="0.25">
      <c r="A5" s="4" t="s">
        <v>16</v>
      </c>
      <c r="B5" s="96"/>
      <c r="C5" s="96"/>
      <c r="D5" s="34"/>
      <c r="E5" s="34"/>
      <c r="F5" s="34"/>
      <c r="G5" s="34"/>
    </row>
    <row r="6" spans="1:8" s="4" customFormat="1" x14ac:dyDescent="0.25">
      <c r="A6" s="4" t="s">
        <v>15</v>
      </c>
      <c r="B6" s="187">
        <v>1</v>
      </c>
      <c r="C6" s="187">
        <v>1</v>
      </c>
      <c r="D6" s="55">
        <v>1</v>
      </c>
      <c r="E6" s="55">
        <v>1</v>
      </c>
      <c r="F6" s="55">
        <v>1</v>
      </c>
      <c r="G6" s="55">
        <v>1</v>
      </c>
    </row>
    <row r="7" spans="1:8" s="4" customFormat="1" x14ac:dyDescent="0.25">
      <c r="A7" s="4" t="s">
        <v>14</v>
      </c>
      <c r="B7" s="96"/>
      <c r="C7" s="96"/>
      <c r="D7" s="34"/>
      <c r="E7" s="34"/>
      <c r="F7" s="34"/>
      <c r="G7" s="34"/>
    </row>
    <row r="8" spans="1:8" s="3" customFormat="1" x14ac:dyDescent="0.25">
      <c r="A8" s="3" t="s">
        <v>13</v>
      </c>
      <c r="B8" s="179"/>
    </row>
    <row r="9" spans="1:8" s="4" customFormat="1" x14ac:dyDescent="0.25">
      <c r="A9" s="2" t="s">
        <v>4</v>
      </c>
      <c r="B9" s="97">
        <v>0.33500000000000002</v>
      </c>
      <c r="C9" s="97">
        <v>0.29607760442247388</v>
      </c>
      <c r="D9" s="34">
        <v>26.79</v>
      </c>
      <c r="E9" s="34">
        <v>28.44</v>
      </c>
      <c r="F9" s="34">
        <v>28.07</v>
      </c>
      <c r="G9" s="34">
        <v>22.42</v>
      </c>
    </row>
    <row r="10" spans="1:8" s="4" customFormat="1" x14ac:dyDescent="0.25">
      <c r="A10" s="2" t="s">
        <v>3</v>
      </c>
      <c r="B10" s="97">
        <v>0.63400000000000001</v>
      </c>
      <c r="C10" s="115">
        <v>0.6166971079052509</v>
      </c>
      <c r="D10" s="34">
        <v>55.74</v>
      </c>
      <c r="E10" s="34">
        <v>57.17</v>
      </c>
      <c r="F10" s="34">
        <v>57.63</v>
      </c>
      <c r="G10" s="34">
        <v>54.49</v>
      </c>
    </row>
    <row r="11" spans="1:8" s="1" customFormat="1" x14ac:dyDescent="0.25">
      <c r="A11" s="4" t="s">
        <v>2</v>
      </c>
      <c r="B11" s="97">
        <v>2.1000000000000001E-2</v>
      </c>
      <c r="C11" s="115">
        <v>1.7070028786935209E-2</v>
      </c>
      <c r="D11" s="51">
        <v>1.89</v>
      </c>
      <c r="E11" s="51">
        <v>2.19</v>
      </c>
      <c r="F11" s="51">
        <v>2.3199999999999998</v>
      </c>
      <c r="G11" s="42">
        <v>2.4</v>
      </c>
      <c r="H11" s="4"/>
    </row>
    <row r="12" spans="1:8" s="1" customFormat="1" x14ac:dyDescent="0.25">
      <c r="A12" s="4" t="s">
        <v>1</v>
      </c>
      <c r="B12" s="97">
        <v>1.01E-2</v>
      </c>
      <c r="C12" s="97">
        <v>7.0199999999999999E-2</v>
      </c>
      <c r="D12" s="51">
        <v>14.31</v>
      </c>
      <c r="E12" s="51">
        <v>12.2</v>
      </c>
      <c r="F12" s="51">
        <v>11.98</v>
      </c>
      <c r="G12" s="51">
        <v>20.69</v>
      </c>
      <c r="H12" s="4"/>
    </row>
    <row r="13" spans="1:8" s="1" customFormat="1" x14ac:dyDescent="0.25">
      <c r="A13" s="4" t="s">
        <v>0</v>
      </c>
      <c r="B13" s="96"/>
      <c r="C13" s="96"/>
      <c r="D13" s="51"/>
      <c r="E13" s="51"/>
      <c r="F13" s="51"/>
      <c r="G13" s="51"/>
      <c r="H13" s="4"/>
    </row>
    <row r="14" spans="1:8" s="1" customFormat="1" x14ac:dyDescent="0.25">
      <c r="A14" s="113" t="s">
        <v>12</v>
      </c>
      <c r="B14" s="96"/>
      <c r="C14" s="96"/>
      <c r="D14" s="174"/>
      <c r="E14" s="174"/>
      <c r="F14" s="174"/>
      <c r="G14" s="174"/>
      <c r="H14" s="4"/>
    </row>
    <row r="15" spans="1:8" s="5" customFormat="1" x14ac:dyDescent="0.25">
      <c r="A15" s="5" t="s">
        <v>11</v>
      </c>
      <c r="B15" s="179"/>
    </row>
    <row r="16" spans="1:8" s="1" customFormat="1" x14ac:dyDescent="0.25">
      <c r="A16" s="4" t="s">
        <v>10</v>
      </c>
      <c r="B16" s="37">
        <v>4033315</v>
      </c>
      <c r="C16" s="37">
        <v>3965174</v>
      </c>
      <c r="D16" s="51">
        <v>3864275</v>
      </c>
      <c r="E16" s="51">
        <v>3782378</v>
      </c>
      <c r="F16" s="51">
        <v>3691155</v>
      </c>
      <c r="G16" s="51">
        <v>3592082</v>
      </c>
      <c r="H16" s="4"/>
    </row>
    <row r="17" spans="1:8" s="1" customFormat="1" x14ac:dyDescent="0.25">
      <c r="A17" s="4" t="s">
        <v>9</v>
      </c>
      <c r="B17" s="37"/>
      <c r="C17" s="37"/>
      <c r="D17" s="51"/>
      <c r="E17" s="51"/>
      <c r="F17" s="51"/>
      <c r="G17" s="51"/>
      <c r="H17" s="4"/>
    </row>
    <row r="18" spans="1:8" s="1" customFormat="1" x14ac:dyDescent="0.25">
      <c r="A18" s="4" t="s">
        <v>8</v>
      </c>
      <c r="B18" s="37">
        <v>18</v>
      </c>
      <c r="C18" s="37">
        <v>18</v>
      </c>
      <c r="D18" s="51">
        <v>18</v>
      </c>
      <c r="E18" s="51">
        <v>18</v>
      </c>
      <c r="F18" s="51">
        <v>18</v>
      </c>
      <c r="G18" s="51">
        <v>18</v>
      </c>
      <c r="H18" s="4"/>
    </row>
    <row r="19" spans="1:8" s="1" customFormat="1" x14ac:dyDescent="0.25">
      <c r="A19" s="4"/>
      <c r="B19"/>
      <c r="C19" s="4"/>
      <c r="D19" s="4"/>
      <c r="E19" s="4"/>
      <c r="F19" s="4"/>
      <c r="G19" s="4"/>
      <c r="H19" s="4"/>
    </row>
    <row r="20" spans="1:8" s="5" customFormat="1" x14ac:dyDescent="0.25">
      <c r="A20" s="3" t="s">
        <v>46</v>
      </c>
      <c r="B20" s="179"/>
      <c r="C20" s="3"/>
    </row>
    <row r="21" spans="1:8" s="4" customFormat="1" x14ac:dyDescent="0.25">
      <c r="A21" s="4" t="s">
        <v>7</v>
      </c>
      <c r="B21" s="34" t="s">
        <v>40</v>
      </c>
      <c r="C21" s="34" t="s">
        <v>40</v>
      </c>
      <c r="D21" s="34" t="s">
        <v>40</v>
      </c>
      <c r="E21" s="34" t="s">
        <v>40</v>
      </c>
      <c r="F21" s="34" t="s">
        <v>40</v>
      </c>
      <c r="G21" s="34" t="s">
        <v>40</v>
      </c>
    </row>
    <row r="22" spans="1:8" s="4" customFormat="1" x14ac:dyDescent="0.25">
      <c r="A22" s="4" t="s">
        <v>6</v>
      </c>
      <c r="B22" s="34" t="s">
        <v>40</v>
      </c>
      <c r="C22" s="34" t="s">
        <v>40</v>
      </c>
      <c r="D22" s="34" t="s">
        <v>40</v>
      </c>
      <c r="E22" s="34" t="s">
        <v>40</v>
      </c>
      <c r="F22" s="34" t="s">
        <v>40</v>
      </c>
      <c r="G22" s="34" t="s">
        <v>40</v>
      </c>
    </row>
    <row r="23" spans="1:8" s="4" customFormat="1" x14ac:dyDescent="0.25">
      <c r="B23"/>
      <c r="C23" s="2"/>
    </row>
    <row r="24" spans="1:8" s="5" customFormat="1" x14ac:dyDescent="0.25">
      <c r="A24" s="3" t="s">
        <v>47</v>
      </c>
      <c r="B24" s="179"/>
      <c r="C24" s="3"/>
    </row>
    <row r="25" spans="1:8" s="4" customFormat="1" x14ac:dyDescent="0.25">
      <c r="A25" s="4" t="s">
        <v>7</v>
      </c>
      <c r="B25" s="131" t="s">
        <v>40</v>
      </c>
      <c r="C25" s="131" t="s">
        <v>40</v>
      </c>
      <c r="D25" s="34" t="s">
        <v>40</v>
      </c>
      <c r="E25" s="34" t="s">
        <v>40</v>
      </c>
      <c r="F25" s="34" t="s">
        <v>40</v>
      </c>
      <c r="G25" s="34" t="s">
        <v>40</v>
      </c>
    </row>
    <row r="26" spans="1:8" s="4" customFormat="1" x14ac:dyDescent="0.25">
      <c r="A26" s="4" t="s">
        <v>6</v>
      </c>
      <c r="B26" s="131" t="s">
        <v>40</v>
      </c>
      <c r="C26" s="130" t="s">
        <v>40</v>
      </c>
      <c r="D26" s="34" t="s">
        <v>40</v>
      </c>
      <c r="E26" s="34" t="s">
        <v>40</v>
      </c>
      <c r="F26" s="34" t="s">
        <v>40</v>
      </c>
      <c r="G26" s="34" t="s">
        <v>40</v>
      </c>
    </row>
    <row r="27" spans="1:8" s="4" customFormat="1" x14ac:dyDescent="0.25">
      <c r="B27"/>
      <c r="C27" s="2"/>
    </row>
    <row r="28" spans="1:8" s="5" customFormat="1" x14ac:dyDescent="0.25">
      <c r="A28" s="3" t="s">
        <v>62</v>
      </c>
      <c r="B28" s="179"/>
      <c r="C28" s="3"/>
    </row>
    <row r="29" spans="1:8" s="4" customFormat="1" x14ac:dyDescent="0.25">
      <c r="A29" s="4" t="s">
        <v>7</v>
      </c>
      <c r="B29" s="38">
        <v>0.55840000000000001</v>
      </c>
      <c r="C29" s="38">
        <v>0.54769739701303277</v>
      </c>
      <c r="D29" s="144">
        <v>0.47</v>
      </c>
      <c r="E29" s="144">
        <v>0.43430870781202863</v>
      </c>
      <c r="F29" s="144">
        <v>0.39300348189771095</v>
      </c>
      <c r="G29" s="144">
        <v>0.34943067649028797</v>
      </c>
    </row>
    <row r="30" spans="1:8" s="4" customFormat="1" x14ac:dyDescent="0.25">
      <c r="A30" s="4" t="s">
        <v>6</v>
      </c>
      <c r="B30" s="37">
        <v>636453</v>
      </c>
      <c r="C30" s="37">
        <v>622549</v>
      </c>
      <c r="D30" s="34">
        <v>608401</v>
      </c>
      <c r="E30" s="34">
        <v>604485</v>
      </c>
      <c r="F30" s="34">
        <v>599944</v>
      </c>
      <c r="G30" s="34">
        <v>596083</v>
      </c>
    </row>
    <row r="31" spans="1:8" x14ac:dyDescent="0.25">
      <c r="A31" s="3" t="s">
        <v>60</v>
      </c>
      <c r="B31" s="186"/>
      <c r="C31" s="3"/>
    </row>
    <row r="32" spans="1:8" x14ac:dyDescent="0.25">
      <c r="A32" s="2" t="s">
        <v>4</v>
      </c>
      <c r="B32" s="97">
        <v>0.41270000000000001</v>
      </c>
      <c r="C32" s="97">
        <v>0.37451911542443406</v>
      </c>
    </row>
    <row r="33" spans="1:5" x14ac:dyDescent="0.25">
      <c r="A33" s="2" t="s">
        <v>3</v>
      </c>
      <c r="B33" s="97">
        <v>0.54100000000000004</v>
      </c>
      <c r="C33" s="97">
        <v>0.52207564765968739</v>
      </c>
    </row>
    <row r="34" spans="1:5" x14ac:dyDescent="0.25">
      <c r="A34" s="4" t="s">
        <v>2</v>
      </c>
      <c r="B34" s="97">
        <v>3.0300000000000001E-2</v>
      </c>
      <c r="C34" s="97">
        <v>3.1473959650971856E-2</v>
      </c>
      <c r="E34" s="116"/>
    </row>
    <row r="35" spans="1:5" x14ac:dyDescent="0.25">
      <c r="A35" s="4" t="s">
        <v>1</v>
      </c>
      <c r="B35" s="97">
        <v>1.3599999999999999E-2</v>
      </c>
      <c r="C35" s="97">
        <v>7.1931277264906848E-2</v>
      </c>
    </row>
    <row r="36" spans="1:5" x14ac:dyDescent="0.25">
      <c r="A36" s="4" t="s">
        <v>0</v>
      </c>
      <c r="B36" s="96"/>
      <c r="C36" s="96"/>
    </row>
    <row r="37" spans="1:5" x14ac:dyDescent="0.25">
      <c r="B37"/>
    </row>
    <row r="39" spans="1:5" x14ac:dyDescent="0.25">
      <c r="A39" s="4" t="s">
        <v>20</v>
      </c>
    </row>
    <row r="40" spans="1:5" x14ac:dyDescent="0.25">
      <c r="A40" s="4" t="s">
        <v>19</v>
      </c>
    </row>
  </sheetData>
  <sheetProtection algorithmName="SHA-512" hashValue="YNxHjRAnsLUrXV0zQjO6gb2XYhzMfJ6hQrd8wDXB218wwZuHJV1R2liDmq0OHqVn09zX8HS1CYI9+PjSOKsCRA==" saltValue="PpmZK8GGvPGdd8sul6Iq3Q==" spinCount="100000" sheet="1" objects="1" scenarios="1" selectLockedCells="1" selectUnlockedCells="1"/>
  <pageMargins left="0.7" right="0.7" top="0.75" bottom="0.75" header="0.3" footer="0.3"/>
  <pageSetup paperSize="9" scale="7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33"/>
  <sheetViews>
    <sheetView workbookViewId="0">
      <selection sqref="A1:M1048576"/>
    </sheetView>
  </sheetViews>
  <sheetFormatPr defaultColWidth="8.85546875" defaultRowHeight="15" x14ac:dyDescent="0.25"/>
  <cols>
    <col min="1" max="1" width="74.28515625" style="4" customWidth="1"/>
    <col min="2" max="3" width="9.28515625" style="4" customWidth="1"/>
    <col min="4" max="4" width="8.85546875" style="4"/>
  </cols>
  <sheetData>
    <row r="1" spans="1:4" s="1" customFormat="1" ht="28.5" x14ac:dyDescent="0.45">
      <c r="A1" s="8" t="s">
        <v>22</v>
      </c>
      <c r="B1" s="8"/>
      <c r="C1" s="4"/>
      <c r="D1" s="4"/>
    </row>
    <row r="2" spans="1:4" s="1" customFormat="1" x14ac:dyDescent="0.25">
      <c r="A2" s="5"/>
      <c r="B2" s="188">
        <v>2018</v>
      </c>
      <c r="C2" s="7">
        <v>2017</v>
      </c>
      <c r="D2" s="4"/>
    </row>
    <row r="3" spans="1:4" s="5" customFormat="1" x14ac:dyDescent="0.25">
      <c r="A3" s="5" t="s">
        <v>56</v>
      </c>
    </row>
    <row r="4" spans="1:4" s="4" customFormat="1" x14ac:dyDescent="0.25">
      <c r="A4" s="2" t="s">
        <v>7</v>
      </c>
      <c r="B4" s="154">
        <v>764.23640074540799</v>
      </c>
      <c r="C4" s="154">
        <v>749.05866769217596</v>
      </c>
    </row>
    <row r="5" spans="1:4" s="4" customFormat="1" x14ac:dyDescent="0.25">
      <c r="A5" s="4" t="s">
        <v>16</v>
      </c>
      <c r="B5" s="154"/>
      <c r="C5" s="154"/>
    </row>
    <row r="6" spans="1:4" s="4" customFormat="1" x14ac:dyDescent="0.25">
      <c r="A6" s="4" t="s">
        <v>15</v>
      </c>
      <c r="B6" s="154"/>
      <c r="C6" s="154"/>
    </row>
    <row r="7" spans="1:4" s="4" customFormat="1" x14ac:dyDescent="0.25">
      <c r="A7" s="4" t="s">
        <v>14</v>
      </c>
      <c r="B7" s="154"/>
      <c r="C7" s="154"/>
    </row>
    <row r="8" spans="1:4" s="3" customFormat="1" x14ac:dyDescent="0.25">
      <c r="A8" s="3" t="s">
        <v>13</v>
      </c>
      <c r="B8" s="179"/>
      <c r="C8" s="2"/>
    </row>
    <row r="9" spans="1:4" s="4" customFormat="1" x14ac:dyDescent="0.25">
      <c r="A9" s="2" t="s">
        <v>4</v>
      </c>
      <c r="B9" s="153">
        <v>28.648843846737996</v>
      </c>
      <c r="C9" s="153">
        <v>31.818197375731732</v>
      </c>
    </row>
    <row r="10" spans="1:4" s="4" customFormat="1" x14ac:dyDescent="0.25">
      <c r="A10" s="2" t="s">
        <v>3</v>
      </c>
      <c r="B10" s="153">
        <v>31.918631519545578</v>
      </c>
      <c r="C10" s="153">
        <v>31.310274486001887</v>
      </c>
    </row>
    <row r="11" spans="1:4" s="1" customFormat="1" x14ac:dyDescent="0.25">
      <c r="A11" s="4" t="s">
        <v>2</v>
      </c>
      <c r="B11" s="153">
        <v>22.661625744004422</v>
      </c>
      <c r="C11" s="153">
        <v>21.208861041105013</v>
      </c>
      <c r="D11" s="4"/>
    </row>
    <row r="12" spans="1:4" s="1" customFormat="1" x14ac:dyDescent="0.25">
      <c r="A12" s="4" t="s">
        <v>1</v>
      </c>
      <c r="B12" s="153">
        <v>7.3794323852961723</v>
      </c>
      <c r="C12" s="153">
        <v>6.7826872680434125</v>
      </c>
      <c r="D12" s="4"/>
    </row>
    <row r="13" spans="1:4" s="1" customFormat="1" x14ac:dyDescent="0.25">
      <c r="A13" s="4" t="s">
        <v>0</v>
      </c>
      <c r="B13" s="153">
        <v>9.3914665044158401</v>
      </c>
      <c r="C13" s="153">
        <v>8.8799798291179464</v>
      </c>
      <c r="D13" s="4"/>
    </row>
    <row r="14" spans="1:4" s="1" customFormat="1" x14ac:dyDescent="0.25">
      <c r="A14" s="113" t="s">
        <v>12</v>
      </c>
      <c r="B14" s="66"/>
      <c r="C14" s="66"/>
      <c r="D14" s="4"/>
    </row>
    <row r="15" spans="1:4" s="5" customFormat="1" x14ac:dyDescent="0.25">
      <c r="A15" s="5" t="s">
        <v>11</v>
      </c>
      <c r="B15" s="179"/>
      <c r="C15" s="4"/>
    </row>
    <row r="16" spans="1:4" s="1" customFormat="1" x14ac:dyDescent="0.25">
      <c r="A16" s="4" t="s">
        <v>10</v>
      </c>
      <c r="B16" s="155">
        <v>4247310</v>
      </c>
      <c r="C16" s="155">
        <v>4174580</v>
      </c>
      <c r="D16" s="4"/>
    </row>
    <row r="17" spans="1:4" s="1" customFormat="1" x14ac:dyDescent="0.25">
      <c r="A17" s="4" t="s">
        <v>9</v>
      </c>
      <c r="B17" s="155">
        <v>1217650</v>
      </c>
      <c r="C17" s="155">
        <v>1183910</v>
      </c>
      <c r="D17" s="4"/>
    </row>
    <row r="18" spans="1:4" s="1" customFormat="1" x14ac:dyDescent="0.25">
      <c r="A18" s="4" t="s">
        <v>8</v>
      </c>
      <c r="B18" s="155">
        <v>1570</v>
      </c>
      <c r="C18" s="155">
        <v>1650</v>
      </c>
      <c r="D18" s="4"/>
    </row>
    <row r="19" spans="1:4" s="1" customFormat="1" x14ac:dyDescent="0.25">
      <c r="A19" s="4"/>
      <c r="B19"/>
      <c r="C19" s="4"/>
      <c r="D19" s="4"/>
    </row>
    <row r="20" spans="1:4" s="5" customFormat="1" x14ac:dyDescent="0.25">
      <c r="A20" s="3" t="s">
        <v>46</v>
      </c>
      <c r="B20" s="179"/>
      <c r="C20" s="2"/>
    </row>
    <row r="21" spans="1:4" s="4" customFormat="1" x14ac:dyDescent="0.25">
      <c r="A21" s="4" t="s">
        <v>7</v>
      </c>
      <c r="B21" s="66"/>
      <c r="C21" s="66"/>
    </row>
    <row r="22" spans="1:4" s="4" customFormat="1" x14ac:dyDescent="0.25">
      <c r="A22" s="4" t="s">
        <v>6</v>
      </c>
      <c r="B22" s="66"/>
      <c r="C22" s="66"/>
    </row>
    <row r="23" spans="1:4" s="4" customFormat="1" x14ac:dyDescent="0.25">
      <c r="B23"/>
      <c r="C23" s="2"/>
    </row>
    <row r="24" spans="1:4" s="5" customFormat="1" x14ac:dyDescent="0.25">
      <c r="A24" s="3" t="s">
        <v>47</v>
      </c>
      <c r="B24" s="179"/>
      <c r="C24" s="2"/>
    </row>
    <row r="25" spans="1:4" s="4" customFormat="1" x14ac:dyDescent="0.25">
      <c r="A25" s="4" t="s">
        <v>7</v>
      </c>
      <c r="B25" s="154"/>
      <c r="C25" s="153"/>
    </row>
    <row r="26" spans="1:4" s="4" customFormat="1" x14ac:dyDescent="0.25">
      <c r="A26" s="4" t="s">
        <v>6</v>
      </c>
      <c r="B26" s="155"/>
      <c r="C26" s="155"/>
    </row>
    <row r="27" spans="1:4" s="4" customFormat="1" x14ac:dyDescent="0.25">
      <c r="B27"/>
      <c r="C27" s="2"/>
    </row>
    <row r="28" spans="1:4" s="5" customFormat="1" x14ac:dyDescent="0.25">
      <c r="A28" s="3" t="s">
        <v>48</v>
      </c>
      <c r="B28" s="179"/>
      <c r="C28" s="2"/>
    </row>
    <row r="29" spans="1:4" s="4" customFormat="1" x14ac:dyDescent="0.25">
      <c r="A29" s="4" t="s">
        <v>7</v>
      </c>
      <c r="B29" s="66"/>
      <c r="C29" s="66"/>
    </row>
    <row r="30" spans="1:4" s="4" customFormat="1" x14ac:dyDescent="0.25">
      <c r="A30" s="4" t="s">
        <v>6</v>
      </c>
      <c r="B30" s="66"/>
      <c r="C30" s="66"/>
    </row>
    <row r="31" spans="1:4" x14ac:dyDescent="0.25">
      <c r="B31" s="179"/>
    </row>
    <row r="32" spans="1:4" x14ac:dyDescent="0.25">
      <c r="A32" s="114" t="s">
        <v>101</v>
      </c>
      <c r="C32"/>
      <c r="D32"/>
    </row>
    <row r="33" spans="1:1" x14ac:dyDescent="0.25">
      <c r="A33" s="189" t="s">
        <v>102</v>
      </c>
    </row>
  </sheetData>
  <sheetProtection algorithmName="SHA-512" hashValue="4eggBXrUt7tCNLeo5+uk8FKCRPGqzdA3Bin5URa7zcB26YsYtkBeYLkc/Fqt6tSM0ACjLG0YsKjAFBofT8ru1w==" saltValue="bFoF5EgzB5A2inEY4sur/w==" spinCount="100000" sheet="1" objects="1" scenarios="1" selectLockedCells="1" selectUnlockedCells="1"/>
  <pageMargins left="0.7" right="0.7" top="0.75" bottom="0.75" header="0.3" footer="0.3"/>
  <pageSetup paperSize="9" scale="76"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1"/>
  <sheetViews>
    <sheetView workbookViewId="0">
      <selection sqref="A1:V1048576"/>
    </sheetView>
  </sheetViews>
  <sheetFormatPr defaultColWidth="9.140625" defaultRowHeight="15" x14ac:dyDescent="0.25"/>
  <cols>
    <col min="1" max="1" width="76.42578125" bestFit="1" customWidth="1"/>
    <col min="2" max="5" width="9.28515625" customWidth="1"/>
  </cols>
  <sheetData>
    <row r="1" spans="1:5" ht="28.5" x14ac:dyDescent="0.45">
      <c r="A1" s="8" t="s">
        <v>44</v>
      </c>
      <c r="B1" s="8"/>
      <c r="C1" s="8"/>
      <c r="D1" s="30"/>
      <c r="E1" s="30"/>
    </row>
    <row r="2" spans="1:5" x14ac:dyDescent="0.25">
      <c r="A2" s="5"/>
      <c r="B2" s="31">
        <v>2018</v>
      </c>
      <c r="C2" s="31">
        <v>2017</v>
      </c>
      <c r="D2" s="31">
        <v>2015</v>
      </c>
      <c r="E2" s="31">
        <v>2014</v>
      </c>
    </row>
    <row r="3" spans="1:5" x14ac:dyDescent="0.25">
      <c r="A3" s="5" t="s">
        <v>45</v>
      </c>
      <c r="B3" s="5"/>
      <c r="C3" s="5"/>
      <c r="D3" s="32"/>
      <c r="E3" s="32"/>
    </row>
    <row r="4" spans="1:5" x14ac:dyDescent="0.25">
      <c r="A4" s="2" t="s">
        <v>7</v>
      </c>
      <c r="B4" s="58"/>
      <c r="C4" s="190">
        <v>206.3</v>
      </c>
      <c r="D4" s="33">
        <v>184.8</v>
      </c>
      <c r="E4" s="33">
        <v>174</v>
      </c>
    </row>
    <row r="5" spans="1:5" x14ac:dyDescent="0.25">
      <c r="A5" s="4" t="s">
        <v>16</v>
      </c>
      <c r="B5" s="58"/>
      <c r="C5" s="95"/>
      <c r="D5" s="34"/>
      <c r="E5" s="35"/>
    </row>
    <row r="6" spans="1:5" x14ac:dyDescent="0.25">
      <c r="A6" s="4" t="s">
        <v>15</v>
      </c>
      <c r="B6" s="58"/>
      <c r="C6" s="95"/>
      <c r="D6" s="34"/>
      <c r="E6" s="35"/>
    </row>
    <row r="7" spans="1:5" x14ac:dyDescent="0.25">
      <c r="A7" s="4" t="s">
        <v>14</v>
      </c>
      <c r="B7" s="58"/>
      <c r="C7" s="95"/>
      <c r="D7" s="34"/>
      <c r="E7" s="35"/>
    </row>
    <row r="8" spans="1:5" x14ac:dyDescent="0.25">
      <c r="A8" s="179" t="s">
        <v>13</v>
      </c>
      <c r="B8" s="179"/>
      <c r="C8" s="5"/>
      <c r="D8" s="13"/>
      <c r="E8" s="13"/>
    </row>
    <row r="9" spans="1:5" x14ac:dyDescent="0.25">
      <c r="A9" s="2" t="s">
        <v>4</v>
      </c>
      <c r="B9" s="58"/>
      <c r="C9" s="95"/>
      <c r="D9" s="36"/>
      <c r="E9" s="35"/>
    </row>
    <row r="10" spans="1:5" x14ac:dyDescent="0.25">
      <c r="A10" s="2" t="s">
        <v>3</v>
      </c>
      <c r="B10" s="58"/>
      <c r="C10" s="95"/>
      <c r="D10" s="36"/>
      <c r="E10" s="35"/>
    </row>
    <row r="11" spans="1:5" x14ac:dyDescent="0.25">
      <c r="A11" s="1" t="s">
        <v>2</v>
      </c>
      <c r="B11" s="68"/>
      <c r="C11" s="95"/>
      <c r="D11" s="36"/>
      <c r="E11" s="35"/>
    </row>
    <row r="12" spans="1:5" x14ac:dyDescent="0.25">
      <c r="A12" s="1" t="s">
        <v>1</v>
      </c>
      <c r="B12" s="68"/>
      <c r="C12" s="95"/>
      <c r="D12" s="36"/>
      <c r="E12" s="35"/>
    </row>
    <row r="13" spans="1:5" x14ac:dyDescent="0.25">
      <c r="A13" s="1" t="s">
        <v>0</v>
      </c>
      <c r="B13" s="68"/>
      <c r="C13" s="95"/>
      <c r="D13" s="36"/>
      <c r="E13" s="34"/>
    </row>
    <row r="14" spans="1:5" x14ac:dyDescent="0.25">
      <c r="A14" s="113" t="s">
        <v>12</v>
      </c>
      <c r="B14" s="224"/>
      <c r="C14" s="95"/>
      <c r="D14" s="66"/>
      <c r="E14" s="14"/>
    </row>
    <row r="15" spans="1:5" x14ac:dyDescent="0.25">
      <c r="A15" s="5" t="s">
        <v>11</v>
      </c>
      <c r="B15" s="5"/>
      <c r="C15" s="179"/>
      <c r="D15" s="32"/>
      <c r="E15" s="32"/>
    </row>
    <row r="16" spans="1:5" x14ac:dyDescent="0.25">
      <c r="A16" s="1" t="s">
        <v>10</v>
      </c>
      <c r="B16" s="68">
        <v>8781723</v>
      </c>
      <c r="C16" s="37">
        <v>8600000</v>
      </c>
      <c r="D16" s="37">
        <v>7903000</v>
      </c>
      <c r="E16" s="37">
        <v>7881000</v>
      </c>
    </row>
    <row r="17" spans="1:5" x14ac:dyDescent="0.25">
      <c r="A17" s="1" t="s">
        <v>9</v>
      </c>
      <c r="B17" s="68">
        <v>1733890</v>
      </c>
      <c r="C17" s="37">
        <v>1600000</v>
      </c>
      <c r="D17" s="37">
        <v>1493000</v>
      </c>
      <c r="E17" s="37">
        <v>1491000</v>
      </c>
    </row>
    <row r="18" spans="1:5" x14ac:dyDescent="0.25">
      <c r="A18" s="1" t="s">
        <v>8</v>
      </c>
      <c r="B18" s="68"/>
      <c r="C18" s="64">
        <v>165</v>
      </c>
      <c r="D18" s="37">
        <v>171</v>
      </c>
      <c r="E18" s="37">
        <v>173</v>
      </c>
    </row>
    <row r="19" spans="1:5" x14ac:dyDescent="0.25">
      <c r="A19" s="1"/>
      <c r="B19" s="1"/>
      <c r="D19" s="30"/>
      <c r="E19" s="30"/>
    </row>
    <row r="20" spans="1:5" x14ac:dyDescent="0.25">
      <c r="A20" s="3" t="s">
        <v>46</v>
      </c>
      <c r="B20" s="3"/>
      <c r="C20" s="179"/>
      <c r="D20" s="13"/>
      <c r="E20" s="13"/>
    </row>
    <row r="21" spans="1:5" x14ac:dyDescent="0.25">
      <c r="A21" s="4" t="s">
        <v>7</v>
      </c>
      <c r="B21" s="58"/>
      <c r="C21" s="190">
        <v>303.10000000000002</v>
      </c>
      <c r="D21" s="33">
        <f>290.3+38.6</f>
        <v>328.90000000000003</v>
      </c>
      <c r="E21" s="33">
        <f>285.2+37.8</f>
        <v>323</v>
      </c>
    </row>
    <row r="22" spans="1:5" x14ac:dyDescent="0.25">
      <c r="A22" s="4" t="s">
        <v>6</v>
      </c>
      <c r="B22" s="58"/>
      <c r="C22" s="64">
        <v>8000000</v>
      </c>
      <c r="D22" s="37">
        <f>7876000+2175000</f>
        <v>10051000</v>
      </c>
      <c r="E22" s="37">
        <f>9500000+1300000</f>
        <v>10800000</v>
      </c>
    </row>
    <row r="23" spans="1:5" x14ac:dyDescent="0.25">
      <c r="A23" s="4"/>
      <c r="B23" s="4"/>
      <c r="D23" s="14"/>
      <c r="E23" s="14"/>
    </row>
    <row r="24" spans="1:5" x14ac:dyDescent="0.25">
      <c r="A24" s="3" t="s">
        <v>47</v>
      </c>
      <c r="B24" s="3"/>
      <c r="C24" s="179"/>
      <c r="D24" s="13"/>
      <c r="E24" s="13"/>
    </row>
    <row r="25" spans="1:5" x14ac:dyDescent="0.25">
      <c r="A25" s="4" t="s">
        <v>7</v>
      </c>
      <c r="B25" s="58"/>
      <c r="C25" s="190">
        <v>65.8</v>
      </c>
      <c r="D25" s="38">
        <v>61.3</v>
      </c>
      <c r="E25" s="38">
        <v>60</v>
      </c>
    </row>
    <row r="26" spans="1:5" x14ac:dyDescent="0.25">
      <c r="A26" s="4" t="s">
        <v>6</v>
      </c>
      <c r="B26" s="58"/>
      <c r="C26" s="64">
        <v>8100000</v>
      </c>
      <c r="D26" s="37">
        <v>7738000</v>
      </c>
      <c r="E26" s="37">
        <v>7630000</v>
      </c>
    </row>
    <row r="27" spans="1:5" x14ac:dyDescent="0.25">
      <c r="A27" s="4"/>
      <c r="B27" s="4"/>
      <c r="D27" s="14"/>
      <c r="E27" s="14"/>
    </row>
    <row r="28" spans="1:5" x14ac:dyDescent="0.25">
      <c r="A28" s="3" t="s">
        <v>48</v>
      </c>
      <c r="B28" s="3"/>
      <c r="C28" s="179"/>
      <c r="D28" s="13"/>
      <c r="E28" s="13"/>
    </row>
    <row r="29" spans="1:5" x14ac:dyDescent="0.25">
      <c r="A29" s="4" t="s">
        <v>7</v>
      </c>
      <c r="B29" s="58"/>
      <c r="C29" s="66"/>
      <c r="D29" s="39"/>
      <c r="E29" s="39"/>
    </row>
    <row r="30" spans="1:5" x14ac:dyDescent="0.25">
      <c r="A30" s="4" t="s">
        <v>6</v>
      </c>
      <c r="B30" s="58"/>
      <c r="C30" s="190"/>
      <c r="D30" s="40"/>
      <c r="E30" s="40"/>
    </row>
    <row r="31" spans="1:5" x14ac:dyDescent="0.25">
      <c r="A31" s="1"/>
      <c r="B31" s="1"/>
      <c r="C31" s="179"/>
      <c r="D31" s="30"/>
      <c r="E31" s="30"/>
    </row>
  </sheetData>
  <sheetProtection algorithmName="SHA-512" hashValue="lD2aLW9nTxjyNjRZf5nDt8x5gts7rs1VeDtTzyxUMG1Od/AqCpytYsoCtq3cYHqvHgiFGxq6P4pmo0gBmjDAjA==" saltValue="fkPkCBWZ4/2I9DcKyMG2lA==" spinCount="100000" sheet="1" objects="1" scenarios="1" selectLockedCells="1" selectUnlockedCells="1"/>
  <pageMargins left="0.7" right="0.7" top="0.75" bottom="0.75" header="0.3" footer="0.3"/>
  <pageSetup orientation="portrait" horizontalDpi="4294967295" verticalDpi="4294967295" r:id="rId1"/>
  <ignoredErrors>
    <ignoredError sqref="D21:D22 E21:E22" unlockedFormula="1"/>
  </ignoredError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36"/>
  <sheetViews>
    <sheetView workbookViewId="0">
      <selection sqref="A1:L1048576"/>
    </sheetView>
  </sheetViews>
  <sheetFormatPr defaultColWidth="9.140625" defaultRowHeight="15" x14ac:dyDescent="0.25"/>
  <cols>
    <col min="1" max="1" width="74.28515625" style="4" customWidth="1"/>
    <col min="2" max="2" width="36.28515625" style="4" bestFit="1" customWidth="1"/>
    <col min="3" max="7" width="9.140625" style="4"/>
  </cols>
  <sheetData>
    <row r="1" spans="1:7" s="1" customFormat="1" ht="28.5" x14ac:dyDescent="0.45">
      <c r="A1" s="8" t="s">
        <v>52</v>
      </c>
      <c r="B1" s="4"/>
      <c r="C1" s="4"/>
      <c r="D1" s="4"/>
      <c r="E1" s="4"/>
      <c r="F1" s="4"/>
      <c r="G1" s="4"/>
    </row>
    <row r="2" spans="1:7" s="1" customFormat="1" x14ac:dyDescent="0.25">
      <c r="A2" s="5"/>
      <c r="B2" s="7">
        <v>2017</v>
      </c>
      <c r="C2" s="7">
        <v>2016</v>
      </c>
      <c r="D2" s="7">
        <v>2015</v>
      </c>
      <c r="E2" s="7">
        <v>2014</v>
      </c>
      <c r="F2" s="7">
        <v>2013</v>
      </c>
      <c r="G2" s="4"/>
    </row>
    <row r="3" spans="1:7" s="5" customFormat="1" x14ac:dyDescent="0.25">
      <c r="A3" s="5" t="s">
        <v>56</v>
      </c>
    </row>
    <row r="4" spans="1:7" s="4" customFormat="1" x14ac:dyDescent="0.25">
      <c r="A4" s="2" t="s">
        <v>7</v>
      </c>
      <c r="B4" s="182">
        <v>3.6</v>
      </c>
      <c r="C4" s="144">
        <v>3.1</v>
      </c>
      <c r="D4" s="144">
        <v>2.6120000000000001</v>
      </c>
      <c r="E4" s="144">
        <v>2.2040000000000002</v>
      </c>
      <c r="F4" s="144">
        <v>1.7709999999999999</v>
      </c>
    </row>
    <row r="5" spans="1:7" s="4" customFormat="1" x14ac:dyDescent="0.25">
      <c r="A5" s="4" t="s">
        <v>16</v>
      </c>
      <c r="B5" s="129" t="s">
        <v>26</v>
      </c>
      <c r="C5" s="34">
        <v>0</v>
      </c>
      <c r="D5" s="34">
        <v>0</v>
      </c>
      <c r="E5" s="34">
        <v>0</v>
      </c>
      <c r="F5" s="34">
        <v>0</v>
      </c>
    </row>
    <row r="6" spans="1:7" s="4" customFormat="1" x14ac:dyDescent="0.25">
      <c r="A6" s="4" t="s">
        <v>15</v>
      </c>
      <c r="B6" s="129">
        <v>1</v>
      </c>
      <c r="C6" s="34">
        <v>100</v>
      </c>
      <c r="D6" s="34">
        <v>100</v>
      </c>
      <c r="E6" s="34">
        <v>100</v>
      </c>
      <c r="F6" s="34">
        <v>100</v>
      </c>
    </row>
    <row r="7" spans="1:7" s="4" customFormat="1" x14ac:dyDescent="0.25">
      <c r="A7" s="4" t="s">
        <v>14</v>
      </c>
      <c r="B7" s="129" t="s">
        <v>26</v>
      </c>
      <c r="C7" s="34">
        <v>0</v>
      </c>
      <c r="D7" s="34">
        <v>0</v>
      </c>
      <c r="E7" s="34">
        <v>0</v>
      </c>
      <c r="F7" s="34">
        <v>0</v>
      </c>
    </row>
    <row r="8" spans="1:7" s="3" customFormat="1" x14ac:dyDescent="0.25">
      <c r="A8" s="3" t="s">
        <v>13</v>
      </c>
      <c r="B8" s="13"/>
      <c r="C8" s="13"/>
      <c r="D8" s="13"/>
      <c r="E8" s="13"/>
      <c r="F8" s="13"/>
    </row>
    <row r="9" spans="1:7" s="4" customFormat="1" x14ac:dyDescent="0.25">
      <c r="A9" s="2" t="s">
        <v>4</v>
      </c>
      <c r="B9" s="129">
        <v>0.17</v>
      </c>
      <c r="C9" s="145">
        <v>0.33</v>
      </c>
      <c r="D9" s="145">
        <v>0.31</v>
      </c>
      <c r="E9" s="145">
        <v>0.35</v>
      </c>
      <c r="F9" s="145">
        <v>0.34</v>
      </c>
    </row>
    <row r="10" spans="1:7" s="4" customFormat="1" x14ac:dyDescent="0.25">
      <c r="A10" s="2" t="s">
        <v>3</v>
      </c>
      <c r="B10" s="129">
        <v>0.48</v>
      </c>
      <c r="C10" s="145">
        <v>0.18</v>
      </c>
      <c r="D10" s="145">
        <v>0.23</v>
      </c>
      <c r="E10" s="145">
        <v>0.22</v>
      </c>
      <c r="F10" s="145">
        <v>0.22</v>
      </c>
    </row>
    <row r="11" spans="1:7" s="1" customFormat="1" x14ac:dyDescent="0.25">
      <c r="A11" s="4" t="s">
        <v>2</v>
      </c>
      <c r="B11" s="129" t="s">
        <v>51</v>
      </c>
      <c r="C11" s="148">
        <v>0</v>
      </c>
      <c r="D11" s="148">
        <v>0</v>
      </c>
      <c r="E11" s="148">
        <v>0</v>
      </c>
      <c r="F11" s="148">
        <v>0</v>
      </c>
      <c r="G11" s="4"/>
    </row>
    <row r="12" spans="1:7" s="1" customFormat="1" x14ac:dyDescent="0.25">
      <c r="A12" s="4" t="s">
        <v>1</v>
      </c>
      <c r="B12" s="129">
        <v>0.04</v>
      </c>
      <c r="C12" s="148">
        <v>0.23</v>
      </c>
      <c r="D12" s="148">
        <v>0.2</v>
      </c>
      <c r="E12" s="148">
        <v>0.17</v>
      </c>
      <c r="F12" s="148">
        <v>0.17</v>
      </c>
      <c r="G12" s="4"/>
    </row>
    <row r="13" spans="1:7" s="1" customFormat="1" x14ac:dyDescent="0.25">
      <c r="A13" s="4" t="s">
        <v>0</v>
      </c>
      <c r="B13" s="129" t="s">
        <v>92</v>
      </c>
      <c r="C13" s="148">
        <v>0.24</v>
      </c>
      <c r="D13" s="148">
        <v>0.26</v>
      </c>
      <c r="E13" s="148">
        <v>0.26</v>
      </c>
      <c r="F13" s="148">
        <v>0.27</v>
      </c>
      <c r="G13" s="4"/>
    </row>
    <row r="14" spans="1:7" s="1" customFormat="1" x14ac:dyDescent="0.25">
      <c r="A14" s="113" t="s">
        <v>12</v>
      </c>
      <c r="B14" s="129">
        <v>0.8</v>
      </c>
      <c r="C14" s="30"/>
      <c r="D14" s="30"/>
      <c r="E14" s="30"/>
      <c r="F14" s="30"/>
      <c r="G14" s="4"/>
    </row>
    <row r="15" spans="1:7" s="5" customFormat="1" x14ac:dyDescent="0.25">
      <c r="A15" s="5" t="s">
        <v>11</v>
      </c>
      <c r="B15" s="32"/>
      <c r="C15" s="32"/>
      <c r="D15" s="32"/>
      <c r="E15" s="32"/>
      <c r="F15" s="32"/>
    </row>
    <row r="16" spans="1:7" s="1" customFormat="1" x14ac:dyDescent="0.25">
      <c r="A16" s="4" t="s">
        <v>10</v>
      </c>
      <c r="B16" s="130">
        <v>744675</v>
      </c>
      <c r="C16" s="51">
        <v>738080</v>
      </c>
      <c r="D16" s="51">
        <v>725685</v>
      </c>
      <c r="E16" s="51">
        <v>721658</v>
      </c>
      <c r="F16" s="51">
        <v>708812</v>
      </c>
      <c r="G16" s="4"/>
    </row>
    <row r="17" spans="1:7" s="1" customFormat="1" x14ac:dyDescent="0.25">
      <c r="A17" s="4" t="s">
        <v>9</v>
      </c>
      <c r="B17" s="130">
        <v>37373</v>
      </c>
      <c r="C17" s="51">
        <v>32272</v>
      </c>
      <c r="D17" s="51">
        <v>22513</v>
      </c>
      <c r="E17" s="51">
        <v>19324</v>
      </c>
      <c r="F17" s="51">
        <v>16388</v>
      </c>
      <c r="G17" s="4"/>
    </row>
    <row r="18" spans="1:7" s="1" customFormat="1" x14ac:dyDescent="0.25">
      <c r="A18" s="4" t="s">
        <v>8</v>
      </c>
      <c r="B18" s="130">
        <v>22</v>
      </c>
      <c r="C18" s="51">
        <v>20</v>
      </c>
      <c r="D18" s="51">
        <v>20</v>
      </c>
      <c r="E18" s="51">
        <v>20</v>
      </c>
      <c r="F18" s="51">
        <v>23</v>
      </c>
      <c r="G18" s="4"/>
    </row>
    <row r="19" spans="1:7" s="1" customFormat="1" x14ac:dyDescent="0.25">
      <c r="A19" s="4"/>
      <c r="B19" s="30"/>
      <c r="C19" s="30"/>
      <c r="D19" s="30"/>
      <c r="E19" s="30"/>
      <c r="F19" s="30"/>
      <c r="G19" s="4"/>
    </row>
    <row r="20" spans="1:7" s="5" customFormat="1" x14ac:dyDescent="0.25">
      <c r="A20" s="3" t="s">
        <v>46</v>
      </c>
      <c r="B20" s="13"/>
      <c r="C20" s="32"/>
      <c r="D20" s="32"/>
      <c r="E20" s="32"/>
      <c r="F20" s="32"/>
    </row>
    <row r="21" spans="1:7" s="4" customFormat="1" x14ac:dyDescent="0.25">
      <c r="A21" s="4" t="s">
        <v>7</v>
      </c>
      <c r="B21" s="131" t="s">
        <v>26</v>
      </c>
      <c r="C21" s="131" t="s">
        <v>26</v>
      </c>
      <c r="D21" s="131" t="s">
        <v>26</v>
      </c>
      <c r="E21" s="131" t="s">
        <v>26</v>
      </c>
      <c r="F21" s="131" t="s">
        <v>26</v>
      </c>
    </row>
    <row r="22" spans="1:7" s="4" customFormat="1" x14ac:dyDescent="0.25">
      <c r="A22" s="4" t="s">
        <v>6</v>
      </c>
      <c r="B22" s="131" t="s">
        <v>26</v>
      </c>
      <c r="C22" s="131" t="s">
        <v>26</v>
      </c>
      <c r="D22" s="131" t="s">
        <v>26</v>
      </c>
      <c r="E22" s="131" t="s">
        <v>26</v>
      </c>
      <c r="F22" s="131" t="s">
        <v>26</v>
      </c>
    </row>
    <row r="23" spans="1:7" s="4" customFormat="1" x14ac:dyDescent="0.25">
      <c r="B23" s="14"/>
      <c r="C23" s="30"/>
      <c r="D23" s="30"/>
      <c r="E23" s="30"/>
      <c r="F23" s="30"/>
    </row>
    <row r="24" spans="1:7" s="5" customFormat="1" x14ac:dyDescent="0.25">
      <c r="A24" s="3" t="s">
        <v>47</v>
      </c>
      <c r="B24" s="13"/>
      <c r="C24" s="32"/>
      <c r="D24" s="32"/>
      <c r="E24" s="32"/>
      <c r="F24" s="32"/>
    </row>
    <row r="25" spans="1:7" s="4" customFormat="1" x14ac:dyDescent="0.25">
      <c r="A25" s="4" t="s">
        <v>7</v>
      </c>
      <c r="B25" s="131" t="s">
        <v>26</v>
      </c>
      <c r="C25" s="131" t="s">
        <v>26</v>
      </c>
      <c r="D25" s="131" t="s">
        <v>26</v>
      </c>
      <c r="E25" s="131" t="s">
        <v>26</v>
      </c>
      <c r="F25" s="131" t="s">
        <v>26</v>
      </c>
    </row>
    <row r="26" spans="1:7" s="4" customFormat="1" x14ac:dyDescent="0.25">
      <c r="A26" s="4" t="s">
        <v>6</v>
      </c>
      <c r="B26" s="131" t="s">
        <v>26</v>
      </c>
      <c r="C26" s="131" t="s">
        <v>26</v>
      </c>
      <c r="D26" s="131" t="s">
        <v>26</v>
      </c>
      <c r="E26" s="131" t="s">
        <v>26</v>
      </c>
      <c r="F26" s="131" t="s">
        <v>26</v>
      </c>
    </row>
    <row r="27" spans="1:7" s="4" customFormat="1" x14ac:dyDescent="0.25">
      <c r="B27" s="14"/>
      <c r="C27" s="30"/>
      <c r="D27" s="30"/>
      <c r="E27" s="30"/>
      <c r="F27" s="30"/>
    </row>
    <row r="28" spans="1:7" s="5" customFormat="1" x14ac:dyDescent="0.25">
      <c r="A28" s="3" t="s">
        <v>48</v>
      </c>
      <c r="B28" s="13"/>
      <c r="C28" s="32"/>
      <c r="D28" s="32"/>
      <c r="E28" s="32"/>
      <c r="F28" s="32"/>
    </row>
    <row r="29" spans="1:7" s="4" customFormat="1" x14ac:dyDescent="0.25">
      <c r="A29" s="4" t="s">
        <v>7</v>
      </c>
      <c r="B29" s="131">
        <v>0.2</v>
      </c>
      <c r="C29" s="34">
        <v>0.14199999999999999</v>
      </c>
      <c r="D29" s="34">
        <v>0.128</v>
      </c>
      <c r="E29" s="34">
        <v>0.11799999999999999</v>
      </c>
      <c r="F29" s="34">
        <v>0.105</v>
      </c>
    </row>
    <row r="30" spans="1:7" s="4" customFormat="1" x14ac:dyDescent="0.25">
      <c r="A30" s="4" t="s">
        <v>6</v>
      </c>
      <c r="B30" s="130">
        <v>44970</v>
      </c>
      <c r="C30" s="34">
        <v>44446</v>
      </c>
      <c r="D30" s="34">
        <v>44429</v>
      </c>
      <c r="E30" s="34">
        <v>44291</v>
      </c>
      <c r="F30" s="34">
        <v>44716</v>
      </c>
    </row>
    <row r="31" spans="1:7" x14ac:dyDescent="0.25">
      <c r="A31" s="3" t="s">
        <v>60</v>
      </c>
      <c r="B31" s="13"/>
      <c r="C31" s="30"/>
      <c r="D31" s="30"/>
      <c r="E31" s="30"/>
      <c r="F31" s="30"/>
    </row>
    <row r="32" spans="1:7" x14ac:dyDescent="0.25">
      <c r="A32" s="2" t="s">
        <v>4</v>
      </c>
      <c r="B32" s="129">
        <v>2.2499999999999999E-2</v>
      </c>
      <c r="C32" s="30"/>
      <c r="D32" s="30"/>
      <c r="E32" s="30"/>
      <c r="F32" s="30"/>
    </row>
    <row r="33" spans="1:6" x14ac:dyDescent="0.25">
      <c r="A33" s="2" t="s">
        <v>3</v>
      </c>
      <c r="B33" s="129">
        <v>9.35E-2</v>
      </c>
      <c r="C33" s="30"/>
      <c r="D33" s="30"/>
      <c r="E33" s="30"/>
      <c r="F33" s="30"/>
    </row>
    <row r="34" spans="1:6" x14ac:dyDescent="0.25">
      <c r="A34" s="4" t="s">
        <v>2</v>
      </c>
      <c r="B34" s="129" t="s">
        <v>50</v>
      </c>
      <c r="C34" s="30"/>
      <c r="D34" s="30"/>
      <c r="E34" s="30"/>
      <c r="F34" s="30"/>
    </row>
    <row r="35" spans="1:6" x14ac:dyDescent="0.25">
      <c r="A35" s="4" t="s">
        <v>1</v>
      </c>
      <c r="B35" s="129">
        <v>5.1999999999999998E-2</v>
      </c>
      <c r="C35" s="30"/>
      <c r="D35" s="30"/>
      <c r="E35" s="30"/>
      <c r="F35" s="30"/>
    </row>
    <row r="36" spans="1:6" x14ac:dyDescent="0.25">
      <c r="A36" s="4" t="s">
        <v>0</v>
      </c>
      <c r="B36" s="129" t="s">
        <v>93</v>
      </c>
      <c r="C36" s="30"/>
      <c r="D36" s="30"/>
      <c r="E36" s="30"/>
      <c r="F36" s="30"/>
    </row>
  </sheetData>
  <sheetProtection algorithmName="SHA-512" hashValue="pBNI+ZJD+6QmNiK5c12HKB/iGBi2478ujB4d4ibOCjnI1kKtlJBh+GeAYk2ChOj1m84eGNZS3LZgKoDejF5d0A==" saltValue="DRK+5d3tc39e8YNCyXxMXQ==" spinCount="100000" sheet="1" objects="1" scenarios="1" selectLockedCells="1" selectUnlockedCells="1"/>
  <pageMargins left="0.7" right="0.7" top="0.75" bottom="0.75" header="0.3" footer="0.3"/>
  <pageSetup paperSize="9" scale="76"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H39"/>
  <sheetViews>
    <sheetView workbookViewId="0">
      <selection sqref="A1:K1048576"/>
    </sheetView>
  </sheetViews>
  <sheetFormatPr defaultColWidth="9.140625" defaultRowHeight="15" x14ac:dyDescent="0.25"/>
  <cols>
    <col min="1" max="1" width="74.28515625" style="4" customWidth="1"/>
    <col min="2" max="2" width="9.28515625" style="4" customWidth="1"/>
    <col min="3" max="3" width="9.28515625" style="117" customWidth="1"/>
    <col min="4" max="7" width="9.28515625" style="1" customWidth="1"/>
    <col min="8" max="8" width="9.140625" style="1"/>
  </cols>
  <sheetData>
    <row r="1" spans="1:8" s="1" customFormat="1" ht="28.5" x14ac:dyDescent="0.45">
      <c r="A1" s="8" t="s">
        <v>64</v>
      </c>
      <c r="B1" s="8"/>
      <c r="C1" s="117"/>
    </row>
    <row r="2" spans="1:8" s="1" customFormat="1" x14ac:dyDescent="0.25">
      <c r="A2" s="5"/>
      <c r="B2" s="29">
        <v>2018</v>
      </c>
      <c r="C2" s="29">
        <v>2017</v>
      </c>
      <c r="D2" s="7">
        <v>2016</v>
      </c>
      <c r="E2" s="7">
        <v>2015</v>
      </c>
      <c r="F2" s="7">
        <v>2014</v>
      </c>
      <c r="G2" s="7">
        <v>2013</v>
      </c>
    </row>
    <row r="3" spans="1:8" s="5" customFormat="1" x14ac:dyDescent="0.25">
      <c r="A3" s="5" t="s">
        <v>56</v>
      </c>
      <c r="C3" s="28"/>
    </row>
    <row r="4" spans="1:8" s="4" customFormat="1" x14ac:dyDescent="0.25">
      <c r="A4" s="2" t="s">
        <v>7</v>
      </c>
      <c r="B4" s="182">
        <v>33.956665000000001</v>
      </c>
      <c r="C4" s="182">
        <v>35.796483000000002</v>
      </c>
      <c r="D4" s="195">
        <v>35.430886000000001</v>
      </c>
      <c r="E4" s="195">
        <v>35.548451</v>
      </c>
      <c r="F4" s="195">
        <v>35.262112000000002</v>
      </c>
      <c r="G4" s="182">
        <v>33.538662000000002</v>
      </c>
      <c r="H4" s="30"/>
    </row>
    <row r="5" spans="1:8" s="4" customFormat="1" x14ac:dyDescent="0.25">
      <c r="A5" s="4" t="s">
        <v>16</v>
      </c>
      <c r="B5" s="133">
        <v>6.0000000000000001E-3</v>
      </c>
      <c r="C5" s="133">
        <v>5.9925093632958804E-3</v>
      </c>
      <c r="D5" s="133">
        <v>6.7164179104477612E-3</v>
      </c>
      <c r="E5" s="177">
        <v>8.8430361090641122E-3</v>
      </c>
      <c r="F5" s="177">
        <v>9.5518001469507719E-3</v>
      </c>
      <c r="G5" s="133">
        <v>8.5898353614889053E-3</v>
      </c>
      <c r="H5" s="30"/>
    </row>
    <row r="6" spans="1:8" s="4" customFormat="1" x14ac:dyDescent="0.25">
      <c r="A6" s="4" t="s">
        <v>15</v>
      </c>
      <c r="B6" s="133">
        <v>0.70199999999999996</v>
      </c>
      <c r="C6" s="133">
        <v>0.70187265917602992</v>
      </c>
      <c r="D6" s="133">
        <v>0.70074626865671641</v>
      </c>
      <c r="E6" s="177">
        <v>0.69859985261606483</v>
      </c>
      <c r="F6" s="177">
        <v>0.69654665686994854</v>
      </c>
      <c r="G6" s="133">
        <v>0.70150322118826058</v>
      </c>
      <c r="H6" s="30"/>
    </row>
    <row r="7" spans="1:8" s="4" customFormat="1" x14ac:dyDescent="0.25">
      <c r="A7" s="4" t="s">
        <v>14</v>
      </c>
      <c r="B7" s="133">
        <v>0.29199999999999998</v>
      </c>
      <c r="C7" s="133">
        <v>0.29213483146067415</v>
      </c>
      <c r="D7" s="133">
        <v>0.29253731343283584</v>
      </c>
      <c r="E7" s="177">
        <v>0.29255711127487105</v>
      </c>
      <c r="F7" s="177">
        <v>0.29390154298310067</v>
      </c>
      <c r="G7" s="133">
        <v>0.28990694345025053</v>
      </c>
      <c r="H7" s="30"/>
    </row>
    <row r="8" spans="1:8" s="3" customFormat="1" x14ac:dyDescent="0.25">
      <c r="A8" s="3" t="s">
        <v>13</v>
      </c>
      <c r="B8" s="193"/>
      <c r="C8" s="13"/>
      <c r="D8" s="13"/>
      <c r="E8" s="13"/>
      <c r="F8" s="13"/>
      <c r="G8" s="13"/>
      <c r="H8" s="13"/>
    </row>
    <row r="9" spans="1:8" s="4" customFormat="1" x14ac:dyDescent="0.25">
      <c r="A9" s="2" t="s">
        <v>4</v>
      </c>
      <c r="B9" s="161">
        <v>0.35432433906834027</v>
      </c>
      <c r="C9" s="161">
        <v>0.39658093948844381</v>
      </c>
      <c r="D9" s="178">
        <v>0.2722</v>
      </c>
      <c r="E9" s="178">
        <v>0.22439999999999999</v>
      </c>
      <c r="F9" s="178">
        <v>0.20039999999999999</v>
      </c>
      <c r="G9" s="161">
        <v>0.192</v>
      </c>
      <c r="H9" s="30"/>
    </row>
    <row r="10" spans="1:8" s="4" customFormat="1" x14ac:dyDescent="0.25">
      <c r="A10" s="2" t="s">
        <v>3</v>
      </c>
      <c r="B10" s="161">
        <v>0.34554620671927594</v>
      </c>
      <c r="C10" s="161">
        <v>0.33333677491821762</v>
      </c>
      <c r="D10" s="178">
        <v>0.54280000000000006</v>
      </c>
      <c r="E10" s="178">
        <v>0.57689999999999997</v>
      </c>
      <c r="F10" s="178">
        <v>0.59640000000000004</v>
      </c>
      <c r="G10" s="161">
        <v>0.60760000000000003</v>
      </c>
      <c r="H10" s="30"/>
    </row>
    <row r="11" spans="1:8" s="1" customFormat="1" x14ac:dyDescent="0.25">
      <c r="A11" s="4" t="s">
        <v>2</v>
      </c>
      <c r="B11" s="161">
        <v>3.6324732824517037E-3</v>
      </c>
      <c r="C11" s="161">
        <v>5.3282937325467754E-3</v>
      </c>
      <c r="D11" s="178">
        <v>3.4000000000000002E-3</v>
      </c>
      <c r="E11" s="178">
        <v>4.0999999999999995E-3</v>
      </c>
      <c r="F11" s="178">
        <v>4.1999999999999997E-3</v>
      </c>
      <c r="G11" s="161">
        <v>4.7000000000000002E-3</v>
      </c>
      <c r="H11" s="50"/>
    </row>
    <row r="12" spans="1:8" s="1" customFormat="1" x14ac:dyDescent="0.25">
      <c r="A12" s="4" t="s">
        <v>1</v>
      </c>
      <c r="B12" s="161">
        <v>6.229816098206014E-2</v>
      </c>
      <c r="C12" s="161">
        <v>5.5972115719009764E-2</v>
      </c>
      <c r="D12" s="178">
        <v>8.6300000000000002E-2</v>
      </c>
      <c r="E12" s="178">
        <v>8.2899999999999988E-2</v>
      </c>
      <c r="F12" s="178">
        <v>8.8900000000000007E-2</v>
      </c>
      <c r="G12" s="161">
        <v>6.93E-2</v>
      </c>
      <c r="H12" s="50"/>
    </row>
    <row r="13" spans="1:8" s="1" customFormat="1" x14ac:dyDescent="0.25">
      <c r="A13" s="4" t="s">
        <v>0</v>
      </c>
      <c r="B13" s="161">
        <v>4.6712622176252785E-2</v>
      </c>
      <c r="C13" s="161">
        <v>3.2416968338089373E-2</v>
      </c>
      <c r="D13" s="178">
        <v>2.8500000000000001E-2</v>
      </c>
      <c r="E13" s="178">
        <v>3.9300000000000002E-2</v>
      </c>
      <c r="F13" s="178">
        <v>2.6699999999999998E-2</v>
      </c>
      <c r="G13" s="161">
        <v>2.1999999999999999E-2</v>
      </c>
      <c r="H13" s="50"/>
    </row>
    <row r="14" spans="1:8" s="1" customFormat="1" x14ac:dyDescent="0.25">
      <c r="A14" s="113" t="s">
        <v>12</v>
      </c>
      <c r="B14" s="50"/>
      <c r="C14" s="50"/>
      <c r="D14" s="50"/>
      <c r="E14" s="50"/>
      <c r="F14" s="50"/>
      <c r="G14" s="50"/>
      <c r="H14" s="50"/>
    </row>
    <row r="15" spans="1:8" s="5" customFormat="1" x14ac:dyDescent="0.25">
      <c r="A15" s="5" t="s">
        <v>11</v>
      </c>
      <c r="B15" s="193"/>
      <c r="C15" s="32"/>
      <c r="D15" s="32"/>
      <c r="E15" s="32"/>
      <c r="F15" s="32"/>
      <c r="G15" s="32"/>
      <c r="H15" s="32"/>
    </row>
    <row r="16" spans="1:8" s="1" customFormat="1" x14ac:dyDescent="0.25">
      <c r="A16" s="4" t="s">
        <v>10</v>
      </c>
      <c r="B16" s="163" t="s">
        <v>114</v>
      </c>
      <c r="C16" s="163" t="s">
        <v>99</v>
      </c>
      <c r="D16" s="162">
        <v>2035042</v>
      </c>
      <c r="E16" s="162">
        <v>2024227</v>
      </c>
      <c r="F16" s="162">
        <v>2051514</v>
      </c>
      <c r="G16" s="163">
        <v>2093177</v>
      </c>
      <c r="H16" s="50"/>
    </row>
    <row r="17" spans="1:8" s="1" customFormat="1" x14ac:dyDescent="0.25">
      <c r="A17" s="4" t="s">
        <v>9</v>
      </c>
      <c r="B17" s="162" t="s">
        <v>115</v>
      </c>
      <c r="C17" s="163" t="s">
        <v>100</v>
      </c>
      <c r="D17" s="162">
        <v>97432</v>
      </c>
      <c r="E17" s="162">
        <v>82128</v>
      </c>
      <c r="F17" s="162">
        <v>81750</v>
      </c>
      <c r="G17" s="163">
        <v>77419</v>
      </c>
      <c r="H17" s="50"/>
    </row>
    <row r="18" spans="1:8" s="1" customFormat="1" x14ac:dyDescent="0.25">
      <c r="A18" s="4" t="s">
        <v>95</v>
      </c>
      <c r="B18" s="162">
        <v>1293</v>
      </c>
      <c r="C18" s="162">
        <v>1290</v>
      </c>
      <c r="D18" s="162">
        <v>1287</v>
      </c>
      <c r="E18" s="162">
        <v>1312</v>
      </c>
      <c r="F18" s="162">
        <v>1330</v>
      </c>
      <c r="G18" s="163">
        <v>1350</v>
      </c>
      <c r="H18" s="50"/>
    </row>
    <row r="19" spans="1:8" s="1" customFormat="1" x14ac:dyDescent="0.25">
      <c r="A19" s="4"/>
      <c r="B19" s="194"/>
      <c r="C19" s="30"/>
      <c r="D19" s="50"/>
      <c r="E19" s="50"/>
      <c r="F19" s="50"/>
      <c r="G19" s="50"/>
      <c r="H19" s="50"/>
    </row>
    <row r="20" spans="1:8" s="5" customFormat="1" x14ac:dyDescent="0.25">
      <c r="A20" s="3" t="s">
        <v>46</v>
      </c>
      <c r="B20" s="193"/>
      <c r="C20" s="13"/>
      <c r="D20" s="32"/>
      <c r="E20" s="32"/>
      <c r="F20" s="32"/>
      <c r="G20" s="32"/>
      <c r="H20" s="32"/>
    </row>
    <row r="21" spans="1:8" s="4" customFormat="1" x14ac:dyDescent="0.25">
      <c r="A21" s="4" t="s">
        <v>7</v>
      </c>
      <c r="B21" s="131"/>
      <c r="C21" s="131"/>
      <c r="D21" s="162"/>
      <c r="E21" s="162"/>
      <c r="F21" s="162"/>
      <c r="G21" s="163"/>
      <c r="H21" s="30"/>
    </row>
    <row r="22" spans="1:8" s="4" customFormat="1" x14ac:dyDescent="0.25">
      <c r="A22" s="4" t="s">
        <v>6</v>
      </c>
      <c r="B22" s="131"/>
      <c r="C22" s="131"/>
      <c r="D22" s="162"/>
      <c r="E22" s="162"/>
      <c r="F22" s="162"/>
      <c r="G22" s="163"/>
      <c r="H22" s="30"/>
    </row>
    <row r="23" spans="1:8" s="4" customFormat="1" x14ac:dyDescent="0.25">
      <c r="B23" s="194"/>
      <c r="C23" s="14"/>
      <c r="D23" s="30"/>
      <c r="E23" s="30"/>
      <c r="F23" s="30"/>
      <c r="G23" s="30"/>
      <c r="H23" s="30"/>
    </row>
    <row r="24" spans="1:8" s="5" customFormat="1" x14ac:dyDescent="0.25">
      <c r="A24" s="3" t="s">
        <v>47</v>
      </c>
      <c r="B24" s="193"/>
      <c r="C24" s="13"/>
      <c r="D24" s="32"/>
      <c r="E24" s="32"/>
      <c r="F24" s="32"/>
      <c r="G24" s="32"/>
      <c r="H24" s="32"/>
    </row>
    <row r="25" spans="1:8" s="4" customFormat="1" x14ac:dyDescent="0.25">
      <c r="A25" s="4" t="s">
        <v>7</v>
      </c>
      <c r="B25" s="131"/>
      <c r="C25" s="131"/>
      <c r="D25" s="164"/>
      <c r="E25" s="162"/>
      <c r="F25" s="162"/>
      <c r="G25" s="163"/>
      <c r="H25" s="30"/>
    </row>
    <row r="26" spans="1:8" s="4" customFormat="1" x14ac:dyDescent="0.25">
      <c r="A26" s="4" t="s">
        <v>6</v>
      </c>
      <c r="B26" s="131"/>
      <c r="C26" s="131"/>
      <c r="D26" s="164"/>
      <c r="E26" s="163"/>
      <c r="F26" s="162"/>
      <c r="G26" s="163"/>
      <c r="H26" s="30"/>
    </row>
    <row r="27" spans="1:8" s="4" customFormat="1" x14ac:dyDescent="0.25">
      <c r="B27" s="194"/>
      <c r="C27" s="14"/>
      <c r="D27" s="30"/>
      <c r="E27" s="30"/>
      <c r="F27" s="30"/>
      <c r="G27" s="30"/>
      <c r="H27" s="30"/>
    </row>
    <row r="28" spans="1:8" s="5" customFormat="1" x14ac:dyDescent="0.25">
      <c r="A28" s="3" t="s">
        <v>48</v>
      </c>
      <c r="B28" s="193"/>
      <c r="C28" s="13"/>
      <c r="D28" s="32"/>
      <c r="E28" s="32"/>
      <c r="F28" s="32"/>
      <c r="G28" s="32"/>
      <c r="H28" s="32"/>
    </row>
    <row r="29" spans="1:8" s="4" customFormat="1" x14ac:dyDescent="0.25">
      <c r="A29" s="4" t="s">
        <v>7</v>
      </c>
      <c r="B29" s="182">
        <v>72.247343000000001</v>
      </c>
      <c r="C29" s="182">
        <v>74.377832999999995</v>
      </c>
      <c r="D29" s="195">
        <v>70.487404999999995</v>
      </c>
      <c r="E29" s="195">
        <v>68.011510999999999</v>
      </c>
      <c r="F29" s="195">
        <v>64.254368999999997</v>
      </c>
      <c r="G29" s="182">
        <v>57.990876</v>
      </c>
      <c r="H29" s="30"/>
    </row>
    <row r="30" spans="1:8" s="4" customFormat="1" x14ac:dyDescent="0.25">
      <c r="A30" s="4" t="s">
        <v>6</v>
      </c>
      <c r="B30" s="162">
        <v>7568827</v>
      </c>
      <c r="C30" s="162">
        <v>7633830</v>
      </c>
      <c r="D30" s="162">
        <v>7827397</v>
      </c>
      <c r="E30" s="162">
        <v>7876399</v>
      </c>
      <c r="F30" s="162">
        <v>7850350</v>
      </c>
      <c r="G30" s="163">
        <v>7870722</v>
      </c>
      <c r="H30" s="30"/>
    </row>
    <row r="31" spans="1:8" x14ac:dyDescent="0.25">
      <c r="A31" s="3" t="s">
        <v>60</v>
      </c>
      <c r="B31" s="193"/>
      <c r="C31" s="13"/>
      <c r="D31" s="50"/>
      <c r="E31" s="50"/>
      <c r="F31" s="50"/>
      <c r="G31" s="50"/>
      <c r="H31" s="50"/>
    </row>
    <row r="32" spans="1:8" x14ac:dyDescent="0.25">
      <c r="A32" s="2" t="s">
        <v>4</v>
      </c>
      <c r="B32" s="161">
        <v>0.30426046745807317</v>
      </c>
      <c r="C32" s="161">
        <v>0.29857899425382922</v>
      </c>
      <c r="D32" s="50"/>
      <c r="E32" s="50"/>
      <c r="F32" s="50"/>
      <c r="G32" s="50"/>
      <c r="H32" s="50"/>
    </row>
    <row r="33" spans="1:8" x14ac:dyDescent="0.25">
      <c r="A33" s="2" t="s">
        <v>3</v>
      </c>
      <c r="B33" s="161">
        <v>0.56218049720338181</v>
      </c>
      <c r="C33" s="161">
        <v>0.56242041509970975</v>
      </c>
      <c r="D33" s="50"/>
      <c r="E33" s="50"/>
      <c r="F33" s="50"/>
      <c r="G33" s="50"/>
      <c r="H33" s="50"/>
    </row>
    <row r="34" spans="1:8" x14ac:dyDescent="0.25">
      <c r="A34" s="4" t="s">
        <v>2</v>
      </c>
      <c r="B34" s="161">
        <v>1.3129344306155235E-3</v>
      </c>
      <c r="C34" s="161">
        <v>2.3267588111305884E-3</v>
      </c>
      <c r="D34" s="50"/>
      <c r="E34" s="50"/>
      <c r="F34" s="50"/>
      <c r="G34" s="50"/>
      <c r="H34" s="50"/>
    </row>
    <row r="35" spans="1:8" x14ac:dyDescent="0.25">
      <c r="A35" s="4" t="s">
        <v>1</v>
      </c>
      <c r="B35" s="161">
        <v>7.7830197192655576E-2</v>
      </c>
      <c r="C35" s="161">
        <v>9.7560257572100476E-2</v>
      </c>
      <c r="D35" s="50"/>
      <c r="E35" s="50"/>
      <c r="F35" s="50"/>
      <c r="G35" s="50"/>
      <c r="H35" s="50"/>
    </row>
    <row r="36" spans="1:8" x14ac:dyDescent="0.25">
      <c r="A36" s="4" t="s">
        <v>0</v>
      </c>
      <c r="B36" s="161">
        <v>3.588134457248647E-2</v>
      </c>
      <c r="C36" s="161">
        <v>3.8350644023030359E-2</v>
      </c>
      <c r="D36" s="50"/>
      <c r="E36" s="50"/>
      <c r="F36" s="50"/>
      <c r="G36" s="50"/>
      <c r="H36" s="50"/>
    </row>
    <row r="37" spans="1:8" x14ac:dyDescent="0.25">
      <c r="C37" s="30"/>
      <c r="D37" s="50"/>
      <c r="E37" s="50"/>
      <c r="F37" s="50"/>
      <c r="G37" s="50"/>
      <c r="H37" s="50"/>
    </row>
    <row r="38" spans="1:8" x14ac:dyDescent="0.25">
      <c r="C38" s="30"/>
      <c r="D38" s="50"/>
      <c r="E38" s="50"/>
      <c r="F38" s="50"/>
      <c r="G38" s="50"/>
      <c r="H38" s="50"/>
    </row>
    <row r="39" spans="1:8" x14ac:dyDescent="0.25">
      <c r="C39" s="30"/>
      <c r="D39" s="50"/>
      <c r="E39" s="50"/>
      <c r="F39" s="50"/>
      <c r="G39" s="50"/>
      <c r="H39" s="50"/>
    </row>
  </sheetData>
  <sheetProtection algorithmName="SHA-512" hashValue="UO067vBIO9D4ex2I4Z12cyAinnE7AZZqI2kdfkks/IJy8lyVaLZoQb/bStpp/xDwuCCzl6aZamrx+7Kj/tCSbg==" saltValue="rzcBSaqeMDyc+1ilF6C/pQ==" spinCount="100000" sheet="1" objects="1" scenarios="1" selectLockedCells="1" selectUnlockedCells="1"/>
  <pageMargins left="0.7" right="0.7" top="0.75" bottom="0.75" header="0.3" footer="0.3"/>
  <pageSetup paperSize="9" scale="76" orientation="portrait" r:id="rId1"/>
  <ignoredErrors>
    <ignoredError sqref="C16" numberStoredAsText="1"/>
  </ignoredError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6"/>
  <sheetViews>
    <sheetView workbookViewId="0">
      <selection sqref="A1:M1048576"/>
    </sheetView>
  </sheetViews>
  <sheetFormatPr defaultColWidth="9.140625" defaultRowHeight="15" x14ac:dyDescent="0.25"/>
  <cols>
    <col min="1" max="1" width="76.42578125" style="114" bestFit="1" customWidth="1"/>
    <col min="2" max="2" width="9.28515625" style="114" customWidth="1"/>
    <col min="3" max="5" width="9.28515625" style="4" customWidth="1"/>
    <col min="6" max="7" width="9.140625" style="4"/>
  </cols>
  <sheetData>
    <row r="1" spans="1:7" ht="28.5" x14ac:dyDescent="0.45">
      <c r="A1" s="8" t="s">
        <v>63</v>
      </c>
      <c r="B1" s="8"/>
    </row>
    <row r="2" spans="1:7" x14ac:dyDescent="0.25">
      <c r="A2" s="5"/>
      <c r="B2" s="29">
        <v>2018</v>
      </c>
      <c r="C2" s="29">
        <v>2017</v>
      </c>
      <c r="D2" s="7">
        <v>2016</v>
      </c>
      <c r="E2" s="7">
        <v>2015</v>
      </c>
    </row>
    <row r="3" spans="1:7" x14ac:dyDescent="0.25">
      <c r="A3" s="5" t="s">
        <v>45</v>
      </c>
      <c r="B3" s="5"/>
      <c r="C3" s="5"/>
      <c r="D3" s="5"/>
      <c r="E3" s="5"/>
    </row>
    <row r="4" spans="1:7" x14ac:dyDescent="0.25">
      <c r="A4" s="2" t="s">
        <v>7</v>
      </c>
      <c r="B4" s="39">
        <v>14.384047480990001</v>
      </c>
      <c r="C4" s="39">
        <v>39.19</v>
      </c>
      <c r="D4" s="39">
        <v>40.665999999999997</v>
      </c>
      <c r="E4" s="39">
        <v>39.954999999999998</v>
      </c>
    </row>
    <row r="5" spans="1:7" x14ac:dyDescent="0.25">
      <c r="A5" s="4" t="s">
        <v>16</v>
      </c>
      <c r="B5" s="34"/>
      <c r="C5" s="34"/>
      <c r="D5" s="34"/>
      <c r="E5" s="34"/>
    </row>
    <row r="6" spans="1:7" x14ac:dyDescent="0.25">
      <c r="A6" s="4" t="s">
        <v>15</v>
      </c>
      <c r="B6" s="34"/>
      <c r="C6" s="34"/>
      <c r="D6" s="34"/>
      <c r="E6" s="34"/>
    </row>
    <row r="7" spans="1:7" x14ac:dyDescent="0.25">
      <c r="A7" s="4" t="s">
        <v>14</v>
      </c>
      <c r="B7" s="34"/>
      <c r="C7" s="34"/>
      <c r="D7" s="34"/>
      <c r="E7" s="34"/>
    </row>
    <row r="8" spans="1:7" x14ac:dyDescent="0.25">
      <c r="A8" s="3" t="s">
        <v>13</v>
      </c>
      <c r="B8" s="196"/>
      <c r="C8" s="13"/>
      <c r="D8" s="13"/>
      <c r="E8" s="13"/>
    </row>
    <row r="9" spans="1:7" x14ac:dyDescent="0.25">
      <c r="A9" s="2" t="s">
        <v>4</v>
      </c>
      <c r="B9" s="161">
        <v>0.221</v>
      </c>
      <c r="C9" s="161">
        <v>0.2077</v>
      </c>
      <c r="D9" s="35">
        <v>0.09</v>
      </c>
      <c r="E9" s="35">
        <v>8.5199999999999998E-2</v>
      </c>
    </row>
    <row r="10" spans="1:7" x14ac:dyDescent="0.25">
      <c r="A10" s="2" t="s">
        <v>3</v>
      </c>
      <c r="B10" s="161">
        <v>0.66400000000000003</v>
      </c>
      <c r="C10" s="161">
        <v>0.67900000000000005</v>
      </c>
      <c r="D10" s="35">
        <v>0.70150000000000001</v>
      </c>
      <c r="E10" s="35">
        <v>0.69340000000000002</v>
      </c>
    </row>
    <row r="11" spans="1:7" x14ac:dyDescent="0.25">
      <c r="A11" s="4" t="s">
        <v>2</v>
      </c>
      <c r="B11" s="161">
        <v>9.5000000000000001E-2</v>
      </c>
      <c r="C11" s="161">
        <v>9.4200000000000006E-2</v>
      </c>
      <c r="D11" s="35">
        <v>9.9699999999999997E-2</v>
      </c>
      <c r="E11" s="35">
        <v>9.8900000000000002E-2</v>
      </c>
    </row>
    <row r="12" spans="1:7" x14ac:dyDescent="0.25">
      <c r="A12" s="4" t="s">
        <v>1</v>
      </c>
      <c r="B12" s="161">
        <v>0.02</v>
      </c>
      <c r="C12" s="161">
        <v>1.9099999999999999E-2</v>
      </c>
      <c r="D12" s="36"/>
      <c r="E12" s="36"/>
    </row>
    <row r="13" spans="1:7" x14ac:dyDescent="0.25">
      <c r="A13" s="4" t="s">
        <v>0</v>
      </c>
      <c r="B13" s="161"/>
      <c r="C13" s="35"/>
      <c r="D13" s="35">
        <v>0.1225</v>
      </c>
      <c r="E13" s="35">
        <v>0.10879999999999999</v>
      </c>
    </row>
    <row r="14" spans="1:7" s="1" customFormat="1" x14ac:dyDescent="0.25">
      <c r="A14" s="113" t="s">
        <v>12</v>
      </c>
      <c r="B14" s="161">
        <v>0</v>
      </c>
      <c r="C14" s="129"/>
      <c r="D14" s="50"/>
      <c r="E14" s="50"/>
      <c r="F14" s="50"/>
      <c r="G14" s="50"/>
    </row>
    <row r="15" spans="1:7" x14ac:dyDescent="0.25">
      <c r="A15" s="5" t="s">
        <v>11</v>
      </c>
      <c r="B15" s="179"/>
      <c r="C15" s="165"/>
      <c r="D15" s="165"/>
      <c r="E15" s="165"/>
    </row>
    <row r="16" spans="1:7" x14ac:dyDescent="0.25">
      <c r="A16" s="4" t="s">
        <v>10</v>
      </c>
      <c r="B16" s="34"/>
      <c r="C16" s="34"/>
      <c r="D16" s="34">
        <v>2560000</v>
      </c>
      <c r="E16" s="34">
        <v>2536000</v>
      </c>
    </row>
    <row r="17" spans="1:5" x14ac:dyDescent="0.25">
      <c r="A17" s="4" t="s">
        <v>9</v>
      </c>
      <c r="B17" s="34"/>
      <c r="C17" s="34"/>
      <c r="D17" s="34"/>
      <c r="E17" s="34"/>
    </row>
    <row r="18" spans="1:5" x14ac:dyDescent="0.25">
      <c r="A18" s="4" t="s">
        <v>8</v>
      </c>
      <c r="B18" s="34"/>
      <c r="C18" s="34"/>
      <c r="D18" s="34">
        <v>286</v>
      </c>
      <c r="E18" s="34">
        <v>371</v>
      </c>
    </row>
    <row r="19" spans="1:5" x14ac:dyDescent="0.25">
      <c r="A19" s="4"/>
      <c r="B19"/>
      <c r="C19" s="30"/>
      <c r="D19" s="30"/>
      <c r="E19" s="30"/>
    </row>
    <row r="20" spans="1:5" x14ac:dyDescent="0.25">
      <c r="A20" s="3" t="s">
        <v>46</v>
      </c>
      <c r="B20" s="179"/>
      <c r="C20" s="13"/>
      <c r="D20" s="13"/>
      <c r="E20" s="13"/>
    </row>
    <row r="21" spans="1:5" x14ac:dyDescent="0.25">
      <c r="A21" s="4" t="s">
        <v>7</v>
      </c>
      <c r="B21" s="166">
        <v>45.933999999999997</v>
      </c>
      <c r="C21" s="166">
        <v>45.152877928000002</v>
      </c>
      <c r="D21" s="39"/>
      <c r="E21" s="39"/>
    </row>
    <row r="22" spans="1:5" x14ac:dyDescent="0.25">
      <c r="A22" s="4" t="s">
        <v>6</v>
      </c>
      <c r="B22" s="197">
        <v>2600000</v>
      </c>
      <c r="C22" s="163">
        <v>2500000</v>
      </c>
      <c r="D22" s="34"/>
      <c r="E22" s="34"/>
    </row>
    <row r="23" spans="1:5" x14ac:dyDescent="0.25">
      <c r="A23" s="4"/>
      <c r="B23"/>
      <c r="C23" s="14"/>
      <c r="D23" s="14"/>
      <c r="E23" s="14"/>
    </row>
    <row r="24" spans="1:5" x14ac:dyDescent="0.25">
      <c r="A24" s="3" t="s">
        <v>47</v>
      </c>
      <c r="B24" s="179"/>
      <c r="C24" s="13"/>
      <c r="D24" s="13"/>
      <c r="E24" s="13"/>
    </row>
    <row r="25" spans="1:5" x14ac:dyDescent="0.25">
      <c r="A25" s="4" t="s">
        <v>7</v>
      </c>
      <c r="B25" s="34"/>
      <c r="C25" s="34"/>
      <c r="D25" s="34"/>
      <c r="E25" s="34"/>
    </row>
    <row r="26" spans="1:5" x14ac:dyDescent="0.25">
      <c r="A26" s="4" t="s">
        <v>6</v>
      </c>
      <c r="B26" s="34"/>
      <c r="C26" s="34"/>
      <c r="D26" s="34"/>
      <c r="E26" s="34"/>
    </row>
    <row r="27" spans="1:5" x14ac:dyDescent="0.25">
      <c r="A27" s="4"/>
      <c r="B27"/>
      <c r="C27" s="14"/>
      <c r="D27" s="14"/>
      <c r="E27" s="14"/>
    </row>
    <row r="28" spans="1:5" x14ac:dyDescent="0.25">
      <c r="A28" s="3" t="s">
        <v>48</v>
      </c>
      <c r="B28" s="179"/>
      <c r="C28" s="13"/>
      <c r="D28" s="13"/>
      <c r="E28" s="13"/>
    </row>
    <row r="29" spans="1:5" s="4" customFormat="1" x14ac:dyDescent="0.25">
      <c r="A29" s="4" t="s">
        <v>7</v>
      </c>
      <c r="B29" s="166">
        <v>31.55</v>
      </c>
      <c r="C29" s="166">
        <v>41.2335256191</v>
      </c>
      <c r="D29" s="30"/>
      <c r="E29" s="30"/>
    </row>
    <row r="30" spans="1:5" s="4" customFormat="1" x14ac:dyDescent="0.25">
      <c r="A30" s="4" t="s">
        <v>6</v>
      </c>
      <c r="B30" s="130"/>
      <c r="C30" s="130"/>
      <c r="D30" s="30"/>
      <c r="E30" s="30"/>
    </row>
    <row r="31" spans="1:5" x14ac:dyDescent="0.25">
      <c r="A31" s="3" t="s">
        <v>5</v>
      </c>
      <c r="B31" s="198"/>
      <c r="C31" s="13"/>
      <c r="D31" s="30"/>
      <c r="E31" s="30"/>
    </row>
    <row r="32" spans="1:5" x14ac:dyDescent="0.25">
      <c r="A32" s="2" t="s">
        <v>4</v>
      </c>
      <c r="B32" s="161">
        <v>0.61</v>
      </c>
      <c r="C32" s="161"/>
      <c r="D32" s="30"/>
      <c r="E32" s="30"/>
    </row>
    <row r="33" spans="1:5" x14ac:dyDescent="0.25">
      <c r="A33" s="2" t="s">
        <v>3</v>
      </c>
      <c r="B33" s="161">
        <v>0.22</v>
      </c>
      <c r="C33" s="161"/>
      <c r="D33" s="30"/>
      <c r="E33" s="30"/>
    </row>
    <row r="34" spans="1:5" x14ac:dyDescent="0.25">
      <c r="A34" s="1" t="s">
        <v>2</v>
      </c>
      <c r="B34" s="161">
        <v>0.02</v>
      </c>
      <c r="C34" s="161"/>
      <c r="D34" s="30"/>
      <c r="E34" s="30"/>
    </row>
    <row r="35" spans="1:5" x14ac:dyDescent="0.25">
      <c r="A35" s="1" t="s">
        <v>1</v>
      </c>
      <c r="B35" s="161">
        <v>0.15</v>
      </c>
      <c r="C35" s="161"/>
      <c r="D35" s="30"/>
      <c r="E35" s="30"/>
    </row>
    <row r="36" spans="1:5" x14ac:dyDescent="0.25">
      <c r="A36" s="1" t="s">
        <v>0</v>
      </c>
      <c r="B36" s="161"/>
      <c r="C36" s="161"/>
      <c r="D36" s="30"/>
      <c r="E36" s="30"/>
    </row>
  </sheetData>
  <sheetProtection algorithmName="SHA-512" hashValue="z7z4bDMTUFsZlh3TMQC83Q5HIWP30q8D7eGBDjmb0dhGqxHZQt0EDP1Gx9p7lvsxiR1FWHf3UXgaI/HxaUXgQw==" saltValue="Gv+pxeQXu7FkvaZveuTKjQ==" spinCount="100000"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19</vt:i4>
      </vt:variant>
    </vt:vector>
  </HeadingPairs>
  <TitlesOfParts>
    <vt:vector size="43" baseType="lpstr">
      <vt:lpstr>Total</vt:lpstr>
      <vt:lpstr>AT</vt:lpstr>
      <vt:lpstr>BE</vt:lpstr>
      <vt:lpstr>BG</vt:lpstr>
      <vt:lpstr>CH</vt:lpstr>
      <vt:lpstr>DE</vt:lpstr>
      <vt:lpstr>EE</vt:lpstr>
      <vt:lpstr>ES (INVERCO)</vt:lpstr>
      <vt:lpstr>ES (CNEPS)</vt:lpstr>
      <vt:lpstr>FI</vt:lpstr>
      <vt:lpstr>FR</vt:lpstr>
      <vt:lpstr>HR</vt:lpstr>
      <vt:lpstr>HU</vt:lpstr>
      <vt:lpstr>IE</vt:lpstr>
      <vt:lpstr>IS</vt:lpstr>
      <vt:lpstr>IT</vt:lpstr>
      <vt:lpstr>LU</vt:lpstr>
      <vt:lpstr>NL</vt:lpstr>
      <vt:lpstr>NO</vt:lpstr>
      <vt:lpstr>PT</vt:lpstr>
      <vt:lpstr>RO</vt:lpstr>
      <vt:lpstr>SE (SPFA)</vt:lpstr>
      <vt:lpstr>SE (TPF)</vt:lpstr>
      <vt:lpstr>UK</vt:lpstr>
      <vt:lpstr>AT!Print_Area</vt:lpstr>
      <vt:lpstr>BE!Print_Area</vt:lpstr>
      <vt:lpstr>BG!Print_Area</vt:lpstr>
      <vt:lpstr>CH!Print_Area</vt:lpstr>
      <vt:lpstr>EE!Print_Area</vt:lpstr>
      <vt:lpstr>'ES (INVERCO)'!Print_Area</vt:lpstr>
      <vt:lpstr>FI!Print_Area</vt:lpstr>
      <vt:lpstr>FR!Print_Area</vt:lpstr>
      <vt:lpstr>HR!Print_Area</vt:lpstr>
      <vt:lpstr>HU!Print_Area</vt:lpstr>
      <vt:lpstr>IE!Print_Area</vt:lpstr>
      <vt:lpstr>IS!Print_Area</vt:lpstr>
      <vt:lpstr>IT!Print_Area</vt:lpstr>
      <vt:lpstr>LU!Print_Area</vt:lpstr>
      <vt:lpstr>NL!Print_Area</vt:lpstr>
      <vt:lpstr>NO!Print_Area</vt:lpstr>
      <vt:lpstr>PT!Print_Area</vt:lpstr>
      <vt:lpstr>RO!Print_Area</vt:lpstr>
      <vt:lpstr>Total!Print_Area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2020-03-30T12:36:15Z</dcterms:modified>
</cp:coreProperties>
</file>