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showInkAnnotation="0" defaultThemeVersion="124226"/>
  <xr:revisionPtr revIDLastSave="0" documentId="8_{2AD4AAC7-933E-45D1-B662-A529BDC3A0BE}" xr6:coauthVersionLast="34" xr6:coauthVersionMax="34" xr10:uidLastSave="{00000000-0000-0000-0000-000000000000}"/>
  <workbookProtection workbookAlgorithmName="SHA-512" workbookHashValue="b74Fb08ocB9CVxap1J2Fm1qiiM8SsLzBwXGDHbDwsp12FqwIje1Im7+UqAMy9mxAg9SCU6ZxA7HNKPAU9CYryw==" workbookSaltValue="4P3Dktx0nqm0GuK2LK2Irw==" workbookSpinCount="100000" lockStructure="1"/>
  <bookViews>
    <workbookView xWindow="0" yWindow="0" windowWidth="28800" windowHeight="12225" firstSheet="5" activeTab="24" xr2:uid="{00000000-000D-0000-FFFF-FFFF00000000}"/>
  </bookViews>
  <sheets>
    <sheet name="Total" sheetId="23" r:id="rId1"/>
    <sheet name="AT" sheetId="21" r:id="rId2"/>
    <sheet name="BE" sheetId="14" r:id="rId3"/>
    <sheet name="BG" sheetId="15" r:id="rId4"/>
    <sheet name="CH" sheetId="2" r:id="rId5"/>
    <sheet name="DE" sheetId="5" r:id="rId6"/>
    <sheet name="EE" sheetId="19" r:id="rId7"/>
    <sheet name="ES, CNEPS" sheetId="26" r:id="rId8"/>
    <sheet name="ES, INVERCO" sheetId="27" r:id="rId9"/>
    <sheet name="FI" sheetId="8" r:id="rId10"/>
    <sheet name="FR" sheetId="6" r:id="rId11"/>
    <sheet name="HR" sheetId="18" r:id="rId12"/>
    <sheet name="HU" sheetId="17" r:id="rId13"/>
    <sheet name="IE" sheetId="10" r:id="rId14"/>
    <sheet name="IS" sheetId="12" r:id="rId15"/>
    <sheet name="IT" sheetId="4" r:id="rId16"/>
    <sheet name="LT" sheetId="16" r:id="rId17"/>
    <sheet name="LU" sheetId="24" r:id="rId18"/>
    <sheet name="NL" sheetId="20" r:id="rId19"/>
    <sheet name="NO" sheetId="7" r:id="rId20"/>
    <sheet name="PT" sheetId="11" r:id="rId21"/>
    <sheet name="RO" sheetId="9" r:id="rId22"/>
    <sheet name="SE (TPF)" sheetId="28" r:id="rId23"/>
    <sheet name="SE (SPFA)" sheetId="29" r:id="rId24"/>
    <sheet name="UK" sheetId="1" r:id="rId25"/>
  </sheets>
  <definedNames>
    <definedName name="_xlnm.Print_Area" localSheetId="1">AT!$A$1:$E$29</definedName>
    <definedName name="_xlnm.Print_Area" localSheetId="2">BE!$A$1:$E$29</definedName>
    <definedName name="_xlnm.Print_Area" localSheetId="3">BG!$A$1:$E$29</definedName>
    <definedName name="_xlnm.Print_Area" localSheetId="4">CH!$A$1:$D$29</definedName>
    <definedName name="_xlnm.Print_Area" localSheetId="5">DE!$A$1:$C$29</definedName>
    <definedName name="_xlnm.Print_Area" localSheetId="6">EE!$A$1:$E$29</definedName>
    <definedName name="_xlnm.Print_Area" localSheetId="7">'ES, CNEPS'!$A$1:$C$29</definedName>
    <definedName name="_xlnm.Print_Area" localSheetId="9">FI!$A$1:$D$29</definedName>
    <definedName name="_xlnm.Print_Area" localSheetId="10">FR!$A$1:$E$29</definedName>
    <definedName name="_xlnm.Print_Area" localSheetId="11">HR!$A$1:$E$29</definedName>
    <definedName name="_xlnm.Print_Area" localSheetId="12">HU!$A$1:$E$29</definedName>
    <definedName name="_xlnm.Print_Area" localSheetId="13">IE!$A$1:$D$29</definedName>
    <definedName name="_xlnm.Print_Area" localSheetId="14">IS!$A$1:$E$29</definedName>
    <definedName name="_xlnm.Print_Area" localSheetId="15">IT!$A$1:$E$29</definedName>
    <definedName name="_xlnm.Print_Area" localSheetId="16">LT!$A$1:$D$29</definedName>
    <definedName name="_xlnm.Print_Area" localSheetId="17">LU!$A$1:$E$29</definedName>
    <definedName name="_xlnm.Print_Area" localSheetId="18">NL!$A$1:$D$30</definedName>
    <definedName name="_xlnm.Print_Area" localSheetId="19">NO!$A$1:$D$29</definedName>
    <definedName name="_xlnm.Print_Area" localSheetId="20">PT!$A$1:$D$29</definedName>
    <definedName name="_xlnm.Print_Area" localSheetId="21">RO!$A$1:$D$1</definedName>
    <definedName name="_xlnm.Print_Area" localSheetId="22">'SE (TPF)'!$A$1:$D$29</definedName>
    <definedName name="_xlnm.Print_Area" localSheetId="0">Total!$A$1:$Z$36</definedName>
    <definedName name="_xlnm.Print_Area" localSheetId="24">UK!$A$1:$B$29</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24" l="1"/>
  <c r="B6" i="24"/>
  <c r="C5" i="24"/>
  <c r="C7" i="24" s="1"/>
  <c r="B5" i="24"/>
  <c r="E11" i="9" l="1"/>
  <c r="Z29" i="23" l="1"/>
  <c r="Z28" i="23"/>
  <c r="C21" i="5"/>
  <c r="B21" i="5"/>
  <c r="F21" i="23"/>
  <c r="C20" i="5"/>
  <c r="B20" i="5"/>
  <c r="F20" i="23"/>
  <c r="Z4" i="23" l="1"/>
  <c r="Z17" i="23"/>
  <c r="Z16" i="23"/>
  <c r="Z15" i="23"/>
  <c r="Y32" i="23"/>
  <c r="C28" i="17" l="1"/>
  <c r="K32" i="23" l="1"/>
  <c r="N32" i="23" l="1"/>
  <c r="P32" i="23" l="1"/>
  <c r="W32" i="23" l="1"/>
  <c r="X32" i="23"/>
  <c r="H32" i="23" l="1"/>
  <c r="I32" i="23"/>
  <c r="C32" i="23" l="1"/>
  <c r="D32" i="23"/>
  <c r="E32" i="23"/>
  <c r="F32" i="23"/>
  <c r="G32" i="23"/>
  <c r="J32" i="23"/>
  <c r="L32" i="23"/>
  <c r="M32" i="23"/>
  <c r="O32" i="23"/>
  <c r="Q32" i="23"/>
  <c r="R32" i="23"/>
  <c r="S32" i="23"/>
  <c r="T32" i="23"/>
  <c r="U32" i="23"/>
  <c r="V32" i="23"/>
  <c r="B32" i="23"/>
  <c r="Z21" i="23" l="1"/>
  <c r="Z20" i="23" l="1"/>
  <c r="Z24" i="23"/>
  <c r="Z25" i="23"/>
  <c r="Z32" i="23" l="1"/>
  <c r="E28" i="17"/>
  <c r="D28" i="17"/>
  <c r="E4"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 authorId="0" shapeId="0" xr:uid="{00000000-0006-0000-0000-000001000000}">
      <text>
        <r>
          <rPr>
            <b/>
            <sz val="9"/>
            <color indexed="81"/>
            <rFont val="Tahoma"/>
            <family val="2"/>
          </rPr>
          <t>Author:</t>
        </r>
        <r>
          <rPr>
            <sz val="9"/>
            <color indexed="81"/>
            <rFont val="Tahoma"/>
            <family val="2"/>
          </rPr>
          <t xml:space="preserve">
Pensionskassen: 152,2
Pensionsfonds (pension investment funds): 32,6 </t>
        </r>
      </text>
    </comment>
    <comment ref="Y4" authorId="0" shapeId="0" xr:uid="{00000000-0006-0000-0000-000002000000}">
      <text>
        <r>
          <rPr>
            <b/>
            <sz val="9"/>
            <color indexed="81"/>
            <rFont val="Tahoma"/>
            <charset val="1"/>
          </rPr>
          <t>Author:</t>
        </r>
        <r>
          <rPr>
            <sz val="9"/>
            <color indexed="81"/>
            <rFont val="Tahoma"/>
            <charset val="1"/>
          </rPr>
          <t xml:space="preserve">
1000 billion British Pound (The British Pound to Euro exchange rate on 31 December 2016 was: 1 GBP = 1.1738
 EUR)</t>
        </r>
      </text>
    </comment>
    <comment ref="Y5" authorId="0" shapeId="0" xr:uid="{00000000-0006-0000-0000-000003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Y6" authorId="0" shapeId="0" xr:uid="{00000000-0006-0000-0000-000004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Y9" authorId="0" shapeId="0" xr:uid="{00000000-0006-0000-0000-000005000000}">
      <text>
        <r>
          <rPr>
            <b/>
            <sz val="9"/>
            <color indexed="81"/>
            <rFont val="Tahoma"/>
            <family val="2"/>
          </rPr>
          <t>Author:</t>
        </r>
        <r>
          <rPr>
            <sz val="9"/>
            <color indexed="81"/>
            <rFont val="Tahoma"/>
            <charset val="1"/>
          </rPr>
          <t xml:space="preserve">
The information is based on the PLSA Annual Survey which does not cover all the Members of the PLSA.</t>
        </r>
      </text>
    </comment>
    <comment ref="Y10" authorId="0" shapeId="0" xr:uid="{00000000-0006-0000-0000-000006000000}">
      <text>
        <r>
          <rPr>
            <b/>
            <sz val="9"/>
            <color indexed="81"/>
            <rFont val="Tahoma"/>
            <family val="2"/>
          </rPr>
          <t>Author:</t>
        </r>
        <r>
          <rPr>
            <sz val="9"/>
            <color indexed="81"/>
            <rFont val="Tahoma"/>
            <charset val="1"/>
          </rPr>
          <t xml:space="preserve">
The information is based on the PLSA Annual Survey which does not cover all the Members of the PLSA.</t>
        </r>
      </text>
    </comment>
    <comment ref="Y11" authorId="0" shapeId="0" xr:uid="{00000000-0006-0000-0000-000007000000}">
      <text>
        <r>
          <rPr>
            <b/>
            <sz val="9"/>
            <color indexed="81"/>
            <rFont val="Tahoma"/>
            <family val="2"/>
          </rPr>
          <t>Author:</t>
        </r>
        <r>
          <rPr>
            <sz val="9"/>
            <color indexed="81"/>
            <rFont val="Tahoma"/>
            <charset val="1"/>
          </rPr>
          <t xml:space="preserve">
The information is based on the PLSA Annual Survey which does not cover all the Members of the PLSA.</t>
        </r>
      </text>
    </comment>
    <comment ref="Y12" authorId="0" shapeId="0" xr:uid="{00000000-0006-0000-0000-000008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Y13" authorId="0" shapeId="0" xr:uid="{00000000-0006-0000-0000-000009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F15" authorId="0" shapeId="0" xr:uid="{00000000-0006-0000-0000-00000A000000}">
      <text>
        <r>
          <rPr>
            <b/>
            <sz val="9"/>
            <color indexed="81"/>
            <rFont val="Tahoma"/>
            <family val="2"/>
          </rPr>
          <t>Author:</t>
        </r>
        <r>
          <rPr>
            <sz val="9"/>
            <color indexed="81"/>
            <rFont val="Tahoma"/>
            <family val="2"/>
          </rPr>
          <t xml:space="preserve">
Active and deferred members: 
Pensionskasse: 7,3m
Pensionsfonds: 603.00
</t>
        </r>
      </text>
    </comment>
    <comment ref="Z15" authorId="0" shapeId="0" xr:uid="{00000000-0006-0000-0000-00000B000000}">
      <text>
        <r>
          <rPr>
            <b/>
            <sz val="9"/>
            <color indexed="81"/>
            <rFont val="Tahoma"/>
            <charset val="1"/>
          </rPr>
          <t>Author:</t>
        </r>
        <r>
          <rPr>
            <sz val="9"/>
            <color indexed="81"/>
            <rFont val="Tahoma"/>
            <charset val="1"/>
          </rPr>
          <t xml:space="preserve">
The number of Members and Beneficiaries might contain some double counting.</t>
        </r>
      </text>
    </comment>
    <comment ref="F16" authorId="0" shapeId="0" xr:uid="{00000000-0006-0000-0000-00000C000000}">
      <text>
        <r>
          <rPr>
            <b/>
            <sz val="9"/>
            <color indexed="81"/>
            <rFont val="Tahoma"/>
            <family val="2"/>
          </rPr>
          <t>Author:</t>
        </r>
        <r>
          <rPr>
            <sz val="9"/>
            <color indexed="81"/>
            <rFont val="Tahoma"/>
            <family val="2"/>
          </rPr>
          <t xml:space="preserve">
Beneficiaries already in reciept of benefits: 
Pensionskasse: 1,2m
Pensionsfonds: 293.000
</t>
        </r>
      </text>
    </comment>
    <comment ref="Z16" authorId="0" shapeId="0" xr:uid="{00000000-0006-0000-0000-00000D000000}">
      <text>
        <r>
          <rPr>
            <b/>
            <sz val="9"/>
            <color indexed="81"/>
            <rFont val="Tahoma"/>
            <charset val="1"/>
          </rPr>
          <t>Author:</t>
        </r>
        <r>
          <rPr>
            <sz val="9"/>
            <color indexed="81"/>
            <rFont val="Tahoma"/>
            <charset val="1"/>
          </rPr>
          <t xml:space="preserve">
The number of Members and Beneficiaries might contain some double counting.</t>
        </r>
      </text>
    </comment>
    <comment ref="F17" authorId="0" shapeId="0" xr:uid="{00000000-0006-0000-0000-00000E000000}">
      <text>
        <r>
          <rPr>
            <b/>
            <sz val="9"/>
            <color indexed="81"/>
            <rFont val="Tahoma"/>
            <family val="2"/>
          </rPr>
          <t>Author:</t>
        </r>
        <r>
          <rPr>
            <sz val="9"/>
            <color indexed="81"/>
            <rFont val="Tahoma"/>
            <family val="2"/>
          </rPr>
          <t xml:space="preserve">
Pensionskassen: 140
Pensionsfonds: 31</t>
        </r>
      </text>
    </comment>
    <comment ref="I17" authorId="0" shapeId="0" xr:uid="{6DF74DD1-17E4-4EED-BAAA-C272FA4B13FD}">
      <text>
        <r>
          <rPr>
            <b/>
            <sz val="9"/>
            <color indexed="81"/>
            <rFont val="Tahoma"/>
            <charset val="1"/>
          </rPr>
          <t>Author:</t>
        </r>
        <r>
          <rPr>
            <sz val="9"/>
            <color indexed="81"/>
            <rFont val="Tahoma"/>
            <charset val="1"/>
          </rPr>
          <t xml:space="preserve">
Number of pensions plans</t>
        </r>
      </text>
    </comment>
    <comment ref="F20" authorId="0" shapeId="0" xr:uid="{00000000-0006-0000-0000-00000F000000}">
      <text>
        <r>
          <rPr>
            <b/>
            <sz val="9"/>
            <color indexed="81"/>
            <rFont val="Tahoma"/>
            <family val="2"/>
          </rPr>
          <t>Author:</t>
        </r>
        <r>
          <rPr>
            <sz val="9"/>
            <color indexed="81"/>
            <rFont val="Tahoma"/>
            <family val="2"/>
          </rPr>
          <t xml:space="preserve">
Direktzusage: 290,3bn Euro (book-reserve schemes with partial external funding)
Unterstützungskassen (support funds; 38,6 bn Euro; not in the scope of the IORP Directive) which are more similar to book reserves than to pension funds. </t>
        </r>
      </text>
    </comment>
    <comment ref="F21" authorId="0" shapeId="0" xr:uid="{00000000-0006-0000-0000-000010000000}">
      <text>
        <r>
          <rPr>
            <b/>
            <sz val="8"/>
            <color indexed="81"/>
            <rFont val="Tahoma"/>
            <family val="2"/>
          </rPr>
          <t>Author:</t>
        </r>
        <r>
          <rPr>
            <sz val="8"/>
            <color indexed="81"/>
            <rFont val="Tahoma"/>
            <charset val="1"/>
          </rPr>
          <t xml:space="preserve">
Active and deferred members, beneficiaries: 
7,876 m (Direktzusage)
2,175 m (Unterstützungskasse)</t>
        </r>
      </text>
    </comment>
    <comment ref="F24" authorId="0" shapeId="0" xr:uid="{00000000-0006-0000-0000-000011000000}">
      <text>
        <r>
          <rPr>
            <b/>
            <sz val="8"/>
            <color indexed="81"/>
            <rFont val="Tahoma"/>
            <family val="2"/>
          </rPr>
          <t>Author:</t>
        </r>
        <r>
          <rPr>
            <sz val="8"/>
            <color indexed="81"/>
            <rFont val="Tahoma"/>
            <family val="2"/>
          </rPr>
          <t xml:space="preserve">
Direktversicherung (pension group insurance)</t>
        </r>
      </text>
    </comment>
    <comment ref="F25" authorId="0" shapeId="0" xr:uid="{00000000-0006-0000-0000-000012000000}">
      <text>
        <r>
          <rPr>
            <b/>
            <sz val="9"/>
            <color indexed="81"/>
            <rFont val="Tahoma"/>
            <family val="2"/>
          </rPr>
          <t>Author:</t>
        </r>
        <r>
          <rPr>
            <sz val="9"/>
            <color indexed="81"/>
            <rFont val="Tahoma"/>
            <family val="2"/>
          </rPr>
          <t xml:space="preserve">
members and beneficiaries: 7,738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500-000001000000}">
      <text>
        <r>
          <rPr>
            <b/>
            <sz val="9"/>
            <color indexed="81"/>
            <rFont val="Tahoma"/>
            <family val="2"/>
          </rPr>
          <t>Author:</t>
        </r>
        <r>
          <rPr>
            <sz val="9"/>
            <color indexed="81"/>
            <rFont val="Tahoma"/>
            <family val="2"/>
          </rPr>
          <t xml:space="preserve">
Pensionskassen: 152,2
Pensionsfonds (pension investment funds): 32,6 </t>
        </r>
      </text>
    </comment>
    <comment ref="C4" authorId="0" shapeId="0" xr:uid="{00000000-0006-0000-0500-000002000000}">
      <text>
        <r>
          <rPr>
            <b/>
            <sz val="9"/>
            <color indexed="81"/>
            <rFont val="Tahoma"/>
            <family val="2"/>
          </rPr>
          <t>Author:</t>
        </r>
        <r>
          <rPr>
            <sz val="9"/>
            <color indexed="81"/>
            <rFont val="Tahoma"/>
            <charset val="1"/>
          </rPr>
          <t xml:space="preserve">
- Pensionskassen: 143,3 bn Euro
- Pensionsfonds (pension investment funds): 30,7 bn Euro</t>
        </r>
      </text>
    </comment>
    <comment ref="B15" authorId="0" shapeId="0" xr:uid="{00000000-0006-0000-0500-000003000000}">
      <text>
        <r>
          <rPr>
            <b/>
            <sz val="9"/>
            <color indexed="81"/>
            <rFont val="Tahoma"/>
            <family val="2"/>
          </rPr>
          <t>Author:</t>
        </r>
        <r>
          <rPr>
            <sz val="9"/>
            <color indexed="81"/>
            <rFont val="Tahoma"/>
            <family val="2"/>
          </rPr>
          <t xml:space="preserve">
Active and deferred members: 
Pensionskasse: 7,3m
Pensionsfonds: 603.00
</t>
        </r>
      </text>
    </comment>
    <comment ref="C15" authorId="0" shapeId="0" xr:uid="{00000000-0006-0000-0500-000004000000}">
      <text>
        <r>
          <rPr>
            <b/>
            <sz val="9"/>
            <color indexed="81"/>
            <rFont val="Tahoma"/>
            <family val="2"/>
          </rPr>
          <t>Author:</t>
        </r>
        <r>
          <rPr>
            <sz val="9"/>
            <color indexed="81"/>
            <rFont val="Tahoma"/>
            <family val="2"/>
          </rPr>
          <t xml:space="preserve">
Active and deferred members: 
Pensionskasse: 7,3m
Pensionsfonds: 581,000
</t>
        </r>
      </text>
    </comment>
    <comment ref="B16" authorId="0" shapeId="0" xr:uid="{00000000-0006-0000-0500-000005000000}">
      <text>
        <r>
          <rPr>
            <b/>
            <sz val="9"/>
            <color indexed="81"/>
            <rFont val="Tahoma"/>
            <family val="2"/>
          </rPr>
          <t>Author:</t>
        </r>
        <r>
          <rPr>
            <sz val="9"/>
            <color indexed="81"/>
            <rFont val="Tahoma"/>
            <family val="2"/>
          </rPr>
          <t xml:space="preserve">
Beneficiaries already in reciept of benefits: 
Pensionskasse: 1,2m
Pensionsfonds: 293.000
</t>
        </r>
      </text>
    </comment>
    <comment ref="C16" authorId="0" shapeId="0" xr:uid="{00000000-0006-0000-0500-000006000000}">
      <text>
        <r>
          <rPr>
            <b/>
            <sz val="9"/>
            <color indexed="81"/>
            <rFont val="Tahoma"/>
            <family val="2"/>
          </rPr>
          <t>Author:</t>
        </r>
        <r>
          <rPr>
            <sz val="9"/>
            <color indexed="81"/>
            <rFont val="Tahoma"/>
            <family val="2"/>
          </rPr>
          <t xml:space="preserve">
Beneficiaries already in receipt of benefits: 
Pensionskasse: 1,2m
Pensionsfonds: 291.000</t>
        </r>
      </text>
    </comment>
    <comment ref="B17" authorId="0" shapeId="0" xr:uid="{00000000-0006-0000-0500-000007000000}">
      <text>
        <r>
          <rPr>
            <b/>
            <sz val="9"/>
            <color indexed="81"/>
            <rFont val="Tahoma"/>
            <family val="2"/>
          </rPr>
          <t>Author:</t>
        </r>
        <r>
          <rPr>
            <sz val="9"/>
            <color indexed="81"/>
            <rFont val="Tahoma"/>
            <family val="2"/>
          </rPr>
          <t xml:space="preserve">
Pensionskassen: 140
Pensionsfonds: 31</t>
        </r>
      </text>
    </comment>
    <comment ref="C17" authorId="0" shapeId="0" xr:uid="{00000000-0006-0000-0500-000008000000}">
      <text>
        <r>
          <rPr>
            <b/>
            <sz val="9"/>
            <color indexed="81"/>
            <rFont val="Tahoma"/>
            <family val="2"/>
          </rPr>
          <t>Author:</t>
        </r>
        <r>
          <rPr>
            <sz val="9"/>
            <color indexed="81"/>
            <rFont val="Tahoma"/>
            <family val="2"/>
          </rPr>
          <t xml:space="preserve">
Pensionskasse: 142
Pensionsfonds: 31</t>
        </r>
      </text>
    </comment>
    <comment ref="B20" authorId="0" shapeId="0" xr:uid="{00000000-0006-0000-0500-000009000000}">
      <text>
        <r>
          <rPr>
            <b/>
            <sz val="9"/>
            <color indexed="81"/>
            <rFont val="Tahoma"/>
            <family val="2"/>
          </rPr>
          <t>Author:</t>
        </r>
        <r>
          <rPr>
            <sz val="9"/>
            <color indexed="81"/>
            <rFont val="Tahoma"/>
            <family val="2"/>
          </rPr>
          <t xml:space="preserve">
Direktzusage: 290,3bn Euro (book-reserve schemes with partial external funding)
Unterstützungskassen (support funds; 38,6 bn Euro; not in the scope of the IORP Directive) which are more similar to book reserves than to pension funds. </t>
        </r>
      </text>
    </comment>
    <comment ref="C20" authorId="0" shapeId="0" xr:uid="{00000000-0006-0000-0500-00000A000000}">
      <text>
        <r>
          <rPr>
            <b/>
            <sz val="8"/>
            <color indexed="81"/>
            <rFont val="Tahoma"/>
            <family val="2"/>
          </rPr>
          <t>Author:</t>
        </r>
        <r>
          <rPr>
            <sz val="8"/>
            <color indexed="81"/>
            <rFont val="Tahoma"/>
            <family val="2"/>
          </rPr>
          <t xml:space="preserve">
- Direktzusage: 285,2 bn Euro (book-reserve schemes with partial external funding)
Unterstützungskassen (support funds; 37,8 bn Euro; not in the scope of the IORP Directive) which are more similarto book reserves than to pension funds. </t>
        </r>
      </text>
    </comment>
    <comment ref="B21" authorId="0" shapeId="0" xr:uid="{00000000-0006-0000-0500-00000B000000}">
      <text>
        <r>
          <rPr>
            <b/>
            <sz val="8"/>
            <color indexed="81"/>
            <rFont val="Tahoma"/>
            <family val="2"/>
          </rPr>
          <t>Author:</t>
        </r>
        <r>
          <rPr>
            <sz val="8"/>
            <color indexed="81"/>
            <rFont val="Tahoma"/>
            <charset val="1"/>
          </rPr>
          <t xml:space="preserve">
Active and deferred members, beneficiaries: 
7,876 m (Direktzusage)
2,175 m (Unterstützungskasse)</t>
        </r>
      </text>
    </comment>
    <comment ref="C21" authorId="0" shapeId="0" xr:uid="{00000000-0006-0000-0500-00000C000000}">
      <text>
        <r>
          <rPr>
            <b/>
            <sz val="8"/>
            <color indexed="81"/>
            <rFont val="Tahoma"/>
            <family val="2"/>
          </rPr>
          <t>Author:</t>
        </r>
        <r>
          <rPr>
            <sz val="8"/>
            <color indexed="81"/>
            <rFont val="Tahoma"/>
            <family val="2"/>
          </rPr>
          <t xml:space="preserve">
Active and deferred members, beneficiaries: 
9,5 m (Direktzusage)
1,3 m (Unterstützungskasse)</t>
        </r>
      </text>
    </comment>
    <comment ref="B24" authorId="0" shapeId="0" xr:uid="{00000000-0006-0000-0500-00000D000000}">
      <text>
        <r>
          <rPr>
            <b/>
            <sz val="8"/>
            <color indexed="81"/>
            <rFont val="Tahoma"/>
            <family val="2"/>
          </rPr>
          <t>Author:</t>
        </r>
        <r>
          <rPr>
            <sz val="8"/>
            <color indexed="81"/>
            <rFont val="Tahoma"/>
            <family val="2"/>
          </rPr>
          <t xml:space="preserve">
Direktversicherung (pension group insurance)</t>
        </r>
      </text>
    </comment>
    <comment ref="C24" authorId="0" shapeId="0" xr:uid="{00000000-0006-0000-0500-00000E000000}">
      <text>
        <r>
          <rPr>
            <b/>
            <sz val="8"/>
            <color indexed="81"/>
            <rFont val="Tahoma"/>
            <family val="2"/>
          </rPr>
          <t>Author:</t>
        </r>
        <r>
          <rPr>
            <sz val="8"/>
            <color indexed="81"/>
            <rFont val="Tahoma"/>
            <family val="2"/>
          </rPr>
          <t xml:space="preserve">
Direktversicherung (pension group insurance)</t>
        </r>
      </text>
    </comment>
    <comment ref="B25" authorId="0" shapeId="0" xr:uid="{00000000-0006-0000-0500-00000F000000}">
      <text>
        <r>
          <rPr>
            <b/>
            <sz val="9"/>
            <color indexed="81"/>
            <rFont val="Tahoma"/>
            <family val="2"/>
          </rPr>
          <t>Author:</t>
        </r>
        <r>
          <rPr>
            <sz val="9"/>
            <color indexed="81"/>
            <rFont val="Tahoma"/>
            <family val="2"/>
          </rPr>
          <t xml:space="preserve">
members and beneficiaries: 7,738</t>
        </r>
      </text>
    </comment>
    <comment ref="C25" authorId="0" shapeId="0" xr:uid="{00000000-0006-0000-0500-000010000000}">
      <text>
        <r>
          <rPr>
            <b/>
            <sz val="8"/>
            <color indexed="81"/>
            <rFont val="Tahoma"/>
            <family val="2"/>
          </rPr>
          <t>Author:</t>
        </r>
        <r>
          <rPr>
            <sz val="8"/>
            <color indexed="81"/>
            <rFont val="Tahoma"/>
            <family val="2"/>
          </rPr>
          <t xml:space="preserve">
members and beneficiaries: 7,63 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1800-000001000000}">
      <text>
        <r>
          <rPr>
            <b/>
            <sz val="9"/>
            <color indexed="81"/>
            <rFont val="Tahoma"/>
            <charset val="1"/>
          </rPr>
          <t>Author:</t>
        </r>
        <r>
          <rPr>
            <sz val="9"/>
            <color indexed="81"/>
            <rFont val="Tahoma"/>
            <charset val="1"/>
          </rPr>
          <t xml:space="preserve">
1000 billion British Pound (The British Pound to Euro exchange rate on 31 December 2016 was: 1 GBP = 1.1738
 EUR)</t>
        </r>
      </text>
    </comment>
    <comment ref="B5" authorId="0" shapeId="0" xr:uid="{00000000-0006-0000-1800-000002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6" authorId="0" shapeId="0" xr:uid="{00000000-0006-0000-1800-000003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9" authorId="0" shapeId="0" xr:uid="{00000000-0006-0000-1800-000004000000}">
      <text>
        <r>
          <rPr>
            <b/>
            <sz val="9"/>
            <color indexed="81"/>
            <rFont val="Tahoma"/>
            <family val="2"/>
          </rPr>
          <t>Author:</t>
        </r>
        <r>
          <rPr>
            <sz val="9"/>
            <color indexed="81"/>
            <rFont val="Tahoma"/>
            <charset val="1"/>
          </rPr>
          <t xml:space="preserve">
The information is based on the PLSA Annual Survey which does not cover all the Members of the PLSA.</t>
        </r>
      </text>
    </comment>
    <comment ref="B10" authorId="0" shapeId="0" xr:uid="{00000000-0006-0000-1800-000005000000}">
      <text>
        <r>
          <rPr>
            <b/>
            <sz val="9"/>
            <color indexed="81"/>
            <rFont val="Tahoma"/>
            <family val="2"/>
          </rPr>
          <t>Author:</t>
        </r>
        <r>
          <rPr>
            <sz val="9"/>
            <color indexed="81"/>
            <rFont val="Tahoma"/>
            <charset val="1"/>
          </rPr>
          <t xml:space="preserve">
The information is based on the PLSA Annual Survey which does not cover all the Members of the PLSA.</t>
        </r>
      </text>
    </comment>
    <comment ref="B11" authorId="0" shapeId="0" xr:uid="{00000000-0006-0000-1800-000006000000}">
      <text>
        <r>
          <rPr>
            <b/>
            <sz val="9"/>
            <color indexed="81"/>
            <rFont val="Tahoma"/>
            <family val="2"/>
          </rPr>
          <t>Author:</t>
        </r>
        <r>
          <rPr>
            <sz val="9"/>
            <color indexed="81"/>
            <rFont val="Tahoma"/>
            <charset val="1"/>
          </rPr>
          <t xml:space="preserve">
The information is based on the PLSA Annual Survey which does not cover all the Members of the PLSA.</t>
        </r>
      </text>
    </comment>
    <comment ref="B12" authorId="0" shapeId="0" xr:uid="{00000000-0006-0000-1800-000007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13" authorId="0" shapeId="0" xr:uid="{00000000-0006-0000-1800-000008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List>
</comments>
</file>

<file path=xl/sharedStrings.xml><?xml version="1.0" encoding="utf-8"?>
<sst xmlns="http://schemas.openxmlformats.org/spreadsheetml/2006/main" count="772" uniqueCount="102">
  <si>
    <t>United Kingdom</t>
  </si>
  <si>
    <t>ONLY PENSION FUNDS (Only private sector, and only the 2nd pillar)</t>
  </si>
  <si>
    <t>Total assets (bn. EURO)</t>
  </si>
  <si>
    <t>Share of DB schemes (% of assets)</t>
  </si>
  <si>
    <t>Share of DC schemes (% of assets)</t>
  </si>
  <si>
    <t>Share of Hybrid schemes (% of assets)</t>
  </si>
  <si>
    <t>Asset allocation</t>
  </si>
  <si>
    <t>Equities (%)</t>
  </si>
  <si>
    <t>Debt, Fixed income, and Money Market assets (%)</t>
  </si>
  <si>
    <t>Real estate (%)</t>
  </si>
  <si>
    <t>Cash and deposits (%)</t>
  </si>
  <si>
    <t>Alternatives (such as loans, infrastructure, hedge funds, other funds etc.) (%)</t>
  </si>
  <si>
    <t>Coverage</t>
  </si>
  <si>
    <t>Number of Members</t>
  </si>
  <si>
    <t>Number of Beneficiaries (=Number of pensioner members and deferred members)</t>
  </si>
  <si>
    <t>Number of pension funds</t>
  </si>
  <si>
    <t>BOOK RESERVES</t>
  </si>
  <si>
    <t>Number of people covered</t>
  </si>
  <si>
    <t>GROUP INSURANCE</t>
  </si>
  <si>
    <t>THE 3RD PILLAR PERSONAL PENSIONS</t>
  </si>
  <si>
    <t>Switzerland</t>
  </si>
  <si>
    <t xml:space="preserve">Debt, Fixed income, and Money Market assets (%) </t>
  </si>
  <si>
    <t>na</t>
  </si>
  <si>
    <t>Germany</t>
  </si>
  <si>
    <t>France</t>
  </si>
  <si>
    <t>12.2</t>
  </si>
  <si>
    <t>10.3</t>
  </si>
  <si>
    <t>8.6</t>
  </si>
  <si>
    <t xml:space="preserve">Number of Beneficiaries </t>
  </si>
  <si>
    <t>Norway</t>
  </si>
  <si>
    <t>Finland</t>
  </si>
  <si>
    <t>Ireland</t>
  </si>
  <si>
    <t>n/a</t>
  </si>
  <si>
    <t>Portugal</t>
  </si>
  <si>
    <t>-</t>
  </si>
  <si>
    <t>Iceland</t>
  </si>
  <si>
    <t>Belgium</t>
  </si>
  <si>
    <t>Bulgaria</t>
  </si>
  <si>
    <t>Lithuania</t>
  </si>
  <si>
    <t>Hungary</t>
  </si>
  <si>
    <t>Croatia</t>
  </si>
  <si>
    <t>Estonia</t>
  </si>
  <si>
    <t>Share of DB schemes (bn. EURO)</t>
  </si>
  <si>
    <t>Share of DC schemes (bn. EURO)</t>
  </si>
  <si>
    <t>Share of Hybrid schemes</t>
  </si>
  <si>
    <t>Equities in Mio. Euro</t>
  </si>
  <si>
    <t>Debt, Fixed income, and Money Market assets in Mio. Euro</t>
  </si>
  <si>
    <t>Real estate in Mio. Euro</t>
  </si>
  <si>
    <t>Financial Derivatives in Mio. Euro</t>
  </si>
  <si>
    <t>Alternatives (loans) in Mio. Euro</t>
  </si>
  <si>
    <t>Austria</t>
  </si>
  <si>
    <t>ONLY PENSION FUNDS*</t>
  </si>
  <si>
    <t>ALL PRIVATE PENSION ARRANGEMENTS**</t>
  </si>
  <si>
    <t>AT</t>
  </si>
  <si>
    <t>BE</t>
  </si>
  <si>
    <t>BG</t>
  </si>
  <si>
    <t>CH</t>
  </si>
  <si>
    <t>DE</t>
  </si>
  <si>
    <t>EE</t>
  </si>
  <si>
    <t>FI</t>
  </si>
  <si>
    <t>FR</t>
  </si>
  <si>
    <t>HR</t>
  </si>
  <si>
    <t>HU</t>
  </si>
  <si>
    <t>IE</t>
  </si>
  <si>
    <t>IS</t>
  </si>
  <si>
    <t>IT</t>
  </si>
  <si>
    <t>LT</t>
  </si>
  <si>
    <t>LU</t>
  </si>
  <si>
    <t>NL</t>
  </si>
  <si>
    <t>NO</t>
  </si>
  <si>
    <t>PT</t>
  </si>
  <si>
    <t>RO</t>
  </si>
  <si>
    <t>UK</t>
  </si>
  <si>
    <t>Total</t>
  </si>
  <si>
    <t>** ALL PRIVATE PENSION ARRANGEMENTS: Both the 2nd pillar and the 3rd pillar, including pension funds/IORPs, group insurance, book reserves, personal pensions etc.</t>
  </si>
  <si>
    <t>Italy</t>
  </si>
  <si>
    <t>Romania</t>
  </si>
  <si>
    <r>
      <t>Number of Members</t>
    </r>
    <r>
      <rPr>
        <b/>
        <sz val="11"/>
        <color rgb="FFFF0000"/>
        <rFont val="Calibri"/>
        <family val="2"/>
        <scheme val="minor"/>
      </rPr>
      <t xml:space="preserve"> </t>
    </r>
  </si>
  <si>
    <t>Luxembourg</t>
  </si>
  <si>
    <t>Number of pension funds (Units)</t>
  </si>
  <si>
    <t>THE 3RD PILLAR PERSONAL PENSIONS (included civil servants)</t>
  </si>
  <si>
    <t>Spain (CNEPS)</t>
  </si>
  <si>
    <t>Spain (INVERCO)</t>
  </si>
  <si>
    <t>ES (CNEPS)</t>
  </si>
  <si>
    <t>ES (INVERCO)</t>
  </si>
  <si>
    <t>Share of DB and Hybrid schemes (% of assets)</t>
  </si>
  <si>
    <t>SE (SPFA)</t>
  </si>
  <si>
    <t>Netherlands</t>
  </si>
  <si>
    <t>Sweden (SPFA)</t>
  </si>
  <si>
    <t>The purpose of PensionsEurope’s 2015 statistics is explicitly to show what our Member Associations represent, not the whole landscape of workplace or supplementary pensions in certain Member States or in Europe.</t>
  </si>
  <si>
    <t>Sweden (Tjänstepensionsförbundet)</t>
  </si>
  <si>
    <t>SE (TPF)</t>
  </si>
  <si>
    <t>13.9</t>
  </si>
  <si>
    <t>Estimation of assets in the EEA and Switzerland (%)</t>
  </si>
  <si>
    <t>n.a.</t>
  </si>
  <si>
    <t>ONLY PENSION FUNDS (Only the 2nd pillar)</t>
  </si>
  <si>
    <t>negligible</t>
  </si>
  <si>
    <t>Included in alternatives</t>
  </si>
  <si>
    <t>n/k</t>
  </si>
  <si>
    <t>* ONLY PENSION FUNDS: Only the 2nd pillar.</t>
  </si>
  <si>
    <t>PensionsEurope Pension Fund Statistics 2017</t>
  </si>
  <si>
    <r>
      <t xml:space="preserve">Number of pension funds </t>
    </r>
    <r>
      <rPr>
        <sz val="11"/>
        <color rgb="FFFF0000"/>
        <rFont val="Calibri"/>
        <family val="2"/>
        <scheme val="minor"/>
      </rPr>
      <t>(Number of pensions plans)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</si>
</sst>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 _€_-;\-* #,##0.00\ _€_-;_-* &quot;-&quot;??\ _€_-;_-@_-"/>
    <numFmt numFmtId="164" formatCode="_ * #,##0.00_ ;_ * \-#,##0.00_ ;_ * &quot;-&quot;??_ ;_ @_ "/>
    <numFmt numFmtId="165" formatCode="_(* #,##0.00_);_(* \(#,##0.00\);_(* &quot;-&quot;??_);_(@_)"/>
    <numFmt numFmtId="166" formatCode="_-* #,##0_-;\-* #,##0_-;_-* &quot;-&quot;??_-;_-@_-"/>
    <numFmt numFmtId="167" formatCode="_-* #,##0.000_-;\-* #,##0.000_-;_-* &quot;-&quot;??_-;_-@_-"/>
    <numFmt numFmtId="168" formatCode="0.0"/>
    <numFmt numFmtId="169" formatCode="_ * #,##0_ ;_ * \-#,##0_ ;_ * &quot;-&quot;??_ ;_ @_ "/>
    <numFmt numFmtId="170" formatCode="0.0%"/>
    <numFmt numFmtId="171" formatCode="0.000"/>
    <numFmt numFmtId="172" formatCode="_-* #,##0.0\ _€_-;\-* #,##0.0\ _€_-;_-* &quot;-&quot;??\ _€_-;_-@_-"/>
    <numFmt numFmtId="173" formatCode="#,##0_ ;\-#,##0\ "/>
    <numFmt numFmtId="174" formatCode="0.000%"/>
    <numFmt numFmtId="175" formatCode="0.00000"/>
    <numFmt numFmtId="176" formatCode="#,##0.000"/>
    <numFmt numFmtId="177" formatCode="#,##0.0"/>
    <numFmt numFmtId="178" formatCode="0.00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indexed="8"/>
      <name val="Calibri"/>
      <family val="2"/>
      <charset val="1"/>
    </font>
    <font>
      <b/>
      <sz val="22"/>
      <color indexed="8"/>
      <name val="Calibri"/>
      <family val="2"/>
      <charset val="1"/>
    </font>
    <font>
      <b/>
      <sz val="11"/>
      <color indexed="8"/>
      <name val="Calibri"/>
      <family val="2"/>
      <charset val="1"/>
    </font>
    <font>
      <sz val="10"/>
      <name val="Arial CE"/>
      <charset val="238"/>
    </font>
    <font>
      <sz val="11"/>
      <color theme="1"/>
      <name val="Calibri"/>
      <family val="2"/>
      <charset val="238"/>
      <scheme val="minor"/>
    </font>
    <font>
      <sz val="11"/>
      <name val="Calibri"/>
      <family val="2"/>
      <charset val="238"/>
      <scheme val="minor"/>
    </font>
    <font>
      <sz val="10"/>
      <name val="Arial"/>
      <family val="2"/>
    </font>
    <font>
      <sz val="9"/>
      <color indexed="81"/>
      <name val="Tahoma"/>
      <charset val="1"/>
    </font>
    <font>
      <b/>
      <sz val="9"/>
      <color indexed="81"/>
      <name val="Tahoma"/>
      <charset val="1"/>
    </font>
    <font>
      <b/>
      <sz val="28"/>
      <color theme="1"/>
      <name val="Calibri"/>
      <family val="2"/>
      <scheme val="minor"/>
    </font>
    <font>
      <sz val="11"/>
      <color rgb="FF3F3F76"/>
      <name val="Calibri"/>
      <family val="2"/>
      <scheme val="minor"/>
    </font>
    <font>
      <sz val="11"/>
      <color indexed="62"/>
      <name val="Calibri"/>
      <family val="2"/>
      <charset val="1"/>
    </font>
    <font>
      <sz val="11"/>
      <color theme="1"/>
      <name val="Calibri"/>
      <family val="2"/>
    </font>
    <font>
      <sz val="11"/>
      <color theme="1"/>
      <name val="Calibri"/>
      <family val="2"/>
      <charset val="1"/>
    </font>
    <font>
      <sz val="9"/>
      <color indexed="81"/>
      <name val="Tahoma"/>
      <family val="2"/>
    </font>
    <font>
      <b/>
      <sz val="9"/>
      <color indexed="81"/>
      <name val="Tahoma"/>
      <family val="2"/>
    </font>
    <font>
      <b/>
      <sz val="8"/>
      <color indexed="81"/>
      <name val="Tahoma"/>
      <family val="2"/>
    </font>
    <font>
      <sz val="8"/>
      <color indexed="81"/>
      <name val="Tahoma"/>
      <family val="2"/>
    </font>
    <font>
      <sz val="8"/>
      <color indexed="81"/>
      <name val="Tahoma"/>
      <charset val="1"/>
    </font>
    <font>
      <b/>
      <sz val="11"/>
      <color theme="1"/>
      <name val="Calibri"/>
      <family val="2"/>
      <charset val="1"/>
    </font>
  </fonts>
  <fills count="4">
    <fill>
      <patternFill patternType="none"/>
    </fill>
    <fill>
      <patternFill patternType="gray125"/>
    </fill>
    <fill>
      <patternFill patternType="solid">
        <fgColor rgb="FFFFCC99"/>
      </patternFill>
    </fill>
    <fill>
      <patternFill patternType="solid">
        <fgColor indexed="47"/>
        <bgColor indexed="2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diagonal/>
    </border>
    <border>
      <left style="thin">
        <color indexed="23"/>
      </left>
      <right style="thin">
        <color indexed="23"/>
      </right>
      <top style="thin">
        <color indexed="23"/>
      </top>
      <bottom style="thin">
        <color indexed="23"/>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8" fillId="0" borderId="0"/>
    <xf numFmtId="0" fontId="11" fillId="0" borderId="0"/>
    <xf numFmtId="0" fontId="14" fillId="0" borderId="0"/>
    <xf numFmtId="0" fontId="18" fillId="2" borderId="4" applyNumberFormat="0" applyAlignment="0" applyProtection="0"/>
    <xf numFmtId="0" fontId="19" fillId="3" borderId="6"/>
    <xf numFmtId="43" fontId="1" fillId="0" borderId="0" applyFont="0" applyFill="0" applyBorder="0" applyAlignment="0" applyProtection="0"/>
  </cellStyleXfs>
  <cellXfs count="240">
    <xf numFmtId="0" fontId="0" fillId="0" borderId="0" xfId="0"/>
    <xf numFmtId="0" fontId="2" fillId="0" borderId="0" xfId="0" applyFont="1" applyFill="1"/>
    <xf numFmtId="0" fontId="0" fillId="0" borderId="1" xfId="0" applyFont="1" applyFill="1" applyBorder="1"/>
    <xf numFmtId="0" fontId="0" fillId="0" borderId="1" xfId="0" applyFont="1" applyFill="1" applyBorder="1" applyAlignment="1">
      <alignment horizontal="right"/>
    </xf>
    <xf numFmtId="0" fontId="0" fillId="0" borderId="1" xfId="0" applyFill="1" applyBorder="1" applyAlignment="1">
      <alignment horizontal="right"/>
    </xf>
    <xf numFmtId="0" fontId="0" fillId="0" borderId="0" xfId="0"/>
    <xf numFmtId="0" fontId="0" fillId="0" borderId="0" xfId="0" applyFont="1" applyFill="1" applyBorder="1"/>
    <xf numFmtId="0" fontId="3" fillId="0" borderId="0" xfId="0" applyFont="1" applyFill="1" applyBorder="1"/>
    <xf numFmtId="0" fontId="0" fillId="0" borderId="0" xfId="0" applyFill="1"/>
    <xf numFmtId="0" fontId="3" fillId="0" borderId="0" xfId="0" applyFont="1" applyFill="1"/>
    <xf numFmtId="0" fontId="0" fillId="0" borderId="0" xfId="0" applyFont="1" applyFill="1"/>
    <xf numFmtId="0" fontId="4" fillId="0" borderId="0" xfId="0" applyFont="1" applyFill="1"/>
    <xf numFmtId="0" fontId="3" fillId="0" borderId="1" xfId="0" applyFont="1" applyFill="1" applyBorder="1" applyAlignment="1">
      <alignment horizontal="center"/>
    </xf>
    <xf numFmtId="0" fontId="8" fillId="0" borderId="0" xfId="4" applyFill="1"/>
    <xf numFmtId="2" fontId="0" fillId="0" borderId="1" xfId="0" applyNumberFormat="1" applyFont="1" applyFill="1" applyBorder="1"/>
    <xf numFmtId="2" fontId="0" fillId="0" borderId="0" xfId="0" applyNumberFormat="1"/>
    <xf numFmtId="0" fontId="3" fillId="0" borderId="0" xfId="0" applyFont="1" applyFill="1" applyBorder="1" applyAlignment="1">
      <alignment horizontal="right"/>
    </xf>
    <xf numFmtId="9" fontId="0" fillId="0" borderId="1" xfId="0" applyNumberFormat="1" applyFont="1" applyFill="1" applyBorder="1" applyAlignment="1">
      <alignment horizontal="right"/>
    </xf>
    <xf numFmtId="0" fontId="3" fillId="0" borderId="0" xfId="0" applyFont="1" applyFill="1" applyAlignment="1">
      <alignment horizontal="right"/>
    </xf>
    <xf numFmtId="0" fontId="0" fillId="0" borderId="0" xfId="0" applyFill="1" applyAlignment="1">
      <alignment horizontal="right"/>
    </xf>
    <xf numFmtId="0" fontId="0" fillId="0" borderId="0" xfId="0" applyFont="1" applyFill="1" applyBorder="1" applyAlignment="1">
      <alignment horizontal="right"/>
    </xf>
    <xf numFmtId="0" fontId="0" fillId="0" borderId="0" xfId="0" applyAlignment="1">
      <alignment horizontal="right"/>
    </xf>
    <xf numFmtId="0" fontId="3" fillId="0" borderId="0" xfId="0" applyFont="1" applyFill="1" applyAlignment="1">
      <alignment horizontal="center"/>
    </xf>
    <xf numFmtId="2" fontId="0" fillId="0" borderId="0" xfId="0" applyNumberFormat="1" applyFill="1"/>
    <xf numFmtId="2" fontId="0" fillId="0" borderId="0" xfId="0" applyNumberFormat="1" applyFill="1" applyAlignment="1">
      <alignment horizontal="right"/>
    </xf>
    <xf numFmtId="2" fontId="3" fillId="0" borderId="0" xfId="0" applyNumberFormat="1" applyFont="1" applyFill="1" applyAlignment="1">
      <alignment horizontal="right"/>
    </xf>
    <xf numFmtId="9" fontId="0" fillId="0" borderId="0" xfId="2" applyFont="1" applyFill="1" applyAlignment="1">
      <alignment horizontal="right"/>
    </xf>
    <xf numFmtId="9" fontId="3" fillId="0" borderId="0" xfId="0" applyNumberFormat="1" applyFont="1" applyFill="1" applyAlignment="1">
      <alignment horizontal="right"/>
    </xf>
    <xf numFmtId="9" fontId="0" fillId="0" borderId="1" xfId="2" applyFont="1" applyFill="1" applyBorder="1" applyAlignment="1">
      <alignment horizontal="right"/>
    </xf>
    <xf numFmtId="1" fontId="13" fillId="0" borderId="3" xfId="0" applyNumberFormat="1" applyFont="1" applyFill="1" applyBorder="1" applyAlignment="1">
      <alignment horizontal="right"/>
    </xf>
    <xf numFmtId="0" fontId="12" fillId="0" borderId="1" xfId="0" applyFont="1" applyFill="1" applyBorder="1" applyAlignment="1">
      <alignment horizontal="right"/>
    </xf>
    <xf numFmtId="2" fontId="12" fillId="0" borderId="1" xfId="0" applyNumberFormat="1" applyFont="1" applyFill="1" applyBorder="1" applyAlignment="1">
      <alignment horizontal="right"/>
    </xf>
    <xf numFmtId="176" fontId="12" fillId="0" borderId="1" xfId="1" applyNumberFormat="1" applyFont="1" applyFill="1" applyBorder="1" applyAlignment="1">
      <alignment horizontal="right"/>
    </xf>
    <xf numFmtId="1" fontId="0" fillId="0" borderId="1" xfId="0" applyNumberFormat="1" applyFont="1" applyFill="1" applyBorder="1" applyAlignment="1">
      <alignment horizontal="right"/>
    </xf>
    <xf numFmtId="10" fontId="0" fillId="0" borderId="1" xfId="0" applyNumberFormat="1" applyFill="1" applyBorder="1" applyAlignment="1">
      <alignment horizontal="right"/>
    </xf>
    <xf numFmtId="0" fontId="0" fillId="0" borderId="1" xfId="0" applyFill="1" applyBorder="1" applyAlignment="1">
      <alignment horizontal="right" vertical="center"/>
    </xf>
    <xf numFmtId="4" fontId="0" fillId="0" borderId="1" xfId="0" applyNumberFormat="1" applyFont="1" applyFill="1" applyBorder="1"/>
    <xf numFmtId="10"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2" fontId="0" fillId="0" borderId="1" xfId="0" applyNumberFormat="1" applyBorder="1"/>
    <xf numFmtId="170" fontId="0" fillId="0" borderId="0" xfId="2" applyNumberFormat="1" applyFont="1" applyFill="1" applyAlignment="1">
      <alignment horizontal="right"/>
    </xf>
    <xf numFmtId="170" fontId="3" fillId="0" borderId="0" xfId="2" applyNumberFormat="1" applyFont="1" applyFill="1" applyAlignment="1">
      <alignment horizontal="right"/>
    </xf>
    <xf numFmtId="9" fontId="3" fillId="0" borderId="0" xfId="2" applyFont="1" applyFill="1" applyAlignment="1">
      <alignment horizontal="right"/>
    </xf>
    <xf numFmtId="2" fontId="0" fillId="0" borderId="0" xfId="0" applyNumberFormat="1" applyFont="1" applyFill="1"/>
    <xf numFmtId="171" fontId="0" fillId="0" borderId="0" xfId="0" applyNumberFormat="1" applyFill="1"/>
    <xf numFmtId="0" fontId="1" fillId="0" borderId="0" xfId="0" applyFont="1" applyFill="1" applyAlignment="1">
      <alignment horizontal="right"/>
    </xf>
    <xf numFmtId="0" fontId="1" fillId="0" borderId="0" xfId="0" applyFont="1" applyFill="1" applyBorder="1" applyAlignment="1">
      <alignment horizontal="right"/>
    </xf>
    <xf numFmtId="0" fontId="3" fillId="0" borderId="1" xfId="0" applyFont="1" applyFill="1" applyBorder="1" applyAlignment="1">
      <alignment horizontal="right"/>
    </xf>
    <xf numFmtId="178" fontId="1" fillId="0" borderId="1" xfId="7" applyNumberFormat="1" applyFont="1" applyFill="1" applyBorder="1" applyAlignment="1" applyProtection="1">
      <alignment horizontal="right"/>
      <protection locked="0"/>
    </xf>
    <xf numFmtId="9" fontId="1" fillId="0" borderId="1" xfId="7" applyNumberFormat="1" applyFont="1" applyFill="1" applyBorder="1" applyAlignment="1" applyProtection="1">
      <alignment horizontal="right"/>
      <protection locked="0"/>
    </xf>
    <xf numFmtId="1" fontId="1" fillId="0" borderId="1" xfId="7" applyNumberFormat="1" applyFont="1" applyFill="1" applyBorder="1" applyAlignment="1" applyProtection="1">
      <alignment horizontal="right"/>
      <protection locked="0"/>
    </xf>
    <xf numFmtId="171" fontId="1" fillId="0" borderId="1" xfId="7" applyNumberFormat="1" applyFont="1" applyFill="1" applyBorder="1" applyAlignment="1" applyProtection="1">
      <alignment horizontal="right"/>
      <protection locked="0"/>
    </xf>
    <xf numFmtId="4" fontId="0" fillId="0" borderId="1" xfId="0" applyNumberFormat="1" applyFont="1" applyFill="1" applyBorder="1" applyAlignment="1">
      <alignment horizontal="right"/>
    </xf>
    <xf numFmtId="170" fontId="0" fillId="0" borderId="1" xfId="2" applyNumberFormat="1" applyFont="1" applyFill="1" applyBorder="1" applyAlignment="1">
      <alignment horizontal="right"/>
    </xf>
    <xf numFmtId="9" fontId="0" fillId="0" borderId="1" xfId="2" applyNumberFormat="1" applyFont="1" applyFill="1" applyBorder="1" applyAlignment="1">
      <alignment horizontal="right"/>
    </xf>
    <xf numFmtId="0" fontId="0" fillId="0" borderId="0" xfId="0" applyFont="1" applyFill="1" applyAlignment="1">
      <alignment horizontal="right"/>
    </xf>
    <xf numFmtId="171" fontId="0" fillId="0" borderId="1" xfId="7" applyNumberFormat="1" applyFont="1" applyFill="1" applyBorder="1" applyProtection="1">
      <protection locked="0"/>
    </xf>
    <xf numFmtId="1" fontId="0" fillId="0" borderId="1" xfId="7" applyNumberFormat="1" applyFont="1" applyFill="1" applyBorder="1" applyProtection="1">
      <protection locked="0"/>
    </xf>
    <xf numFmtId="168" fontId="0" fillId="0" borderId="1" xfId="7" applyNumberFormat="1" applyFont="1" applyFill="1" applyBorder="1" applyProtection="1">
      <protection locked="0"/>
    </xf>
    <xf numFmtId="168" fontId="0" fillId="0" borderId="0" xfId="7" applyNumberFormat="1" applyFont="1" applyFill="1" applyBorder="1" applyProtection="1">
      <protection locked="0"/>
    </xf>
    <xf numFmtId="1" fontId="0" fillId="0" borderId="0" xfId="7" applyNumberFormat="1" applyFont="1" applyFill="1" applyBorder="1" applyProtection="1">
      <protection locked="0"/>
    </xf>
    <xf numFmtId="0" fontId="17" fillId="0" borderId="0" xfId="0" applyFont="1" applyFill="1"/>
    <xf numFmtId="0" fontId="0" fillId="0" borderId="0" xfId="0" applyFill="1" applyBorder="1"/>
    <xf numFmtId="0" fontId="3" fillId="0" borderId="0" xfId="0" applyFont="1" applyFill="1" applyBorder="1" applyAlignment="1">
      <alignment horizontal="center"/>
    </xf>
    <xf numFmtId="2" fontId="0" fillId="0" borderId="0" xfId="0" applyNumberFormat="1" applyFont="1" applyFill="1" applyAlignment="1">
      <alignment horizontal="right"/>
    </xf>
    <xf numFmtId="4" fontId="0" fillId="0" borderId="0" xfId="0" applyNumberFormat="1" applyFont="1" applyFill="1" applyBorder="1"/>
    <xf numFmtId="2" fontId="0" fillId="0" borderId="0" xfId="0" applyNumberFormat="1" applyFill="1" applyBorder="1" applyAlignment="1">
      <alignment horizontal="right"/>
    </xf>
    <xf numFmtId="2" fontId="1" fillId="0" borderId="0" xfId="7" applyNumberFormat="1" applyFont="1" applyFill="1" applyBorder="1" applyAlignment="1" applyProtection="1">
      <alignment horizontal="right"/>
      <protection locked="0"/>
    </xf>
    <xf numFmtId="2" fontId="0" fillId="0" borderId="0" xfId="7" applyNumberFormat="1" applyFont="1" applyFill="1" applyBorder="1" applyProtection="1">
      <protection locked="0"/>
    </xf>
    <xf numFmtId="2" fontId="1" fillId="0" borderId="0" xfId="7" applyNumberFormat="1" applyFont="1" applyFill="1" applyBorder="1" applyProtection="1">
      <protection locked="0"/>
    </xf>
    <xf numFmtId="2" fontId="20" fillId="0" borderId="0" xfId="8" applyNumberFormat="1" applyFont="1" applyFill="1" applyBorder="1" applyAlignment="1" applyProtection="1">
      <alignment horizontal="center"/>
      <protection locked="0"/>
    </xf>
    <xf numFmtId="0" fontId="0" fillId="0" borderId="0" xfId="0" applyFont="1" applyFill="1" applyBorder="1" applyAlignment="1">
      <alignment horizontal="center"/>
    </xf>
    <xf numFmtId="170" fontId="0" fillId="0" borderId="0" xfId="2" applyNumberFormat="1" applyFont="1" applyFill="1" applyBorder="1"/>
    <xf numFmtId="9" fontId="0" fillId="0" borderId="0" xfId="2" applyNumberFormat="1" applyFont="1" applyFill="1" applyAlignment="1">
      <alignment horizontal="right"/>
    </xf>
    <xf numFmtId="9" fontId="0" fillId="0" borderId="0" xfId="2" applyFont="1" applyFill="1" applyBorder="1" applyAlignment="1">
      <alignment horizontal="right"/>
    </xf>
    <xf numFmtId="9" fontId="1" fillId="0" borderId="0" xfId="7" applyNumberFormat="1" applyFont="1" applyFill="1" applyBorder="1" applyAlignment="1" applyProtection="1">
      <alignment horizontal="right"/>
      <protection locked="0"/>
    </xf>
    <xf numFmtId="170" fontId="0" fillId="0" borderId="0" xfId="7" applyNumberFormat="1" applyFont="1" applyFill="1" applyBorder="1" applyProtection="1">
      <protection locked="0"/>
    </xf>
    <xf numFmtId="9" fontId="1" fillId="0" borderId="0" xfId="7" applyNumberFormat="1" applyFont="1" applyFill="1" applyBorder="1" applyProtection="1">
      <protection locked="0"/>
    </xf>
    <xf numFmtId="9" fontId="20" fillId="0" borderId="0" xfId="8" applyNumberFormat="1" applyFont="1" applyFill="1" applyBorder="1" applyAlignment="1" applyProtection="1">
      <alignment horizontal="center"/>
      <protection locked="0"/>
    </xf>
    <xf numFmtId="9" fontId="0" fillId="0" borderId="0" xfId="2" applyFont="1" applyFill="1" applyBorder="1" applyAlignment="1">
      <alignment horizontal="right" vertical="center"/>
    </xf>
    <xf numFmtId="175" fontId="0" fillId="0" borderId="0" xfId="0" applyNumberFormat="1" applyFill="1"/>
    <xf numFmtId="174" fontId="0" fillId="0" borderId="0" xfId="2" applyNumberFormat="1" applyFont="1" applyFill="1" applyAlignment="1">
      <alignment horizontal="right"/>
    </xf>
    <xf numFmtId="10" fontId="0" fillId="0" borderId="0" xfId="2" applyNumberFormat="1" applyFont="1" applyFill="1" applyBorder="1" applyAlignment="1">
      <alignment horizontal="right"/>
    </xf>
    <xf numFmtId="9" fontId="0" fillId="0" borderId="0" xfId="7" applyNumberFormat="1" applyFont="1" applyFill="1" applyBorder="1" applyProtection="1">
      <protection locked="0"/>
    </xf>
    <xf numFmtId="0" fontId="0" fillId="0" borderId="0" xfId="0" applyFont="1" applyFill="1" applyBorder="1" applyAlignment="1">
      <alignment horizontal="right" vertical="center"/>
    </xf>
    <xf numFmtId="9" fontId="3" fillId="0" borderId="0" xfId="2" applyFont="1" applyFill="1" applyBorder="1" applyAlignment="1">
      <alignment horizontal="right"/>
    </xf>
    <xf numFmtId="9" fontId="1" fillId="0" borderId="0" xfId="2" applyFont="1" applyFill="1" applyBorder="1" applyAlignment="1">
      <alignment horizontal="right"/>
    </xf>
    <xf numFmtId="0" fontId="3" fillId="0" borderId="0" xfId="0" applyFont="1" applyFill="1" applyBorder="1" applyAlignment="1">
      <alignment horizontal="right" vertical="center"/>
    </xf>
    <xf numFmtId="9" fontId="0" fillId="0" borderId="0" xfId="2" applyFont="1" applyFill="1"/>
    <xf numFmtId="170" fontId="0" fillId="0" borderId="0" xfId="2" applyNumberFormat="1" applyFont="1" applyFill="1" applyBorder="1" applyAlignment="1">
      <alignment horizontal="right"/>
    </xf>
    <xf numFmtId="9" fontId="0" fillId="0" borderId="0" xfId="2" applyNumberFormat="1" applyFont="1" applyFill="1" applyBorder="1" applyAlignment="1">
      <alignment horizontal="right"/>
    </xf>
    <xf numFmtId="10" fontId="0" fillId="0" borderId="0" xfId="0" applyNumberFormat="1" applyFont="1" applyFill="1" applyBorder="1" applyAlignment="1">
      <alignment horizontal="right"/>
    </xf>
    <xf numFmtId="170" fontId="0" fillId="0" borderId="0" xfId="2" applyNumberFormat="1" applyFont="1" applyFill="1" applyBorder="1" applyAlignment="1">
      <alignment horizontal="right" vertical="center"/>
    </xf>
    <xf numFmtId="9" fontId="3" fillId="0" borderId="0" xfId="2" applyNumberFormat="1" applyFont="1" applyFill="1"/>
    <xf numFmtId="10" fontId="0" fillId="0" borderId="0" xfId="2" applyNumberFormat="1" applyFont="1" applyFill="1" applyAlignment="1">
      <alignment horizontal="right"/>
    </xf>
    <xf numFmtId="9" fontId="0" fillId="0" borderId="0" xfId="2" applyNumberFormat="1" applyFont="1" applyFill="1" applyBorder="1"/>
    <xf numFmtId="170" fontId="3" fillId="0" borderId="0" xfId="0" applyNumberFormat="1" applyFont="1" applyFill="1" applyBorder="1"/>
    <xf numFmtId="9" fontId="3" fillId="0" borderId="0" xfId="0" applyNumberFormat="1" applyFont="1" applyFill="1" applyBorder="1" applyAlignment="1">
      <alignment horizontal="right"/>
    </xf>
    <xf numFmtId="170" fontId="3" fillId="0" borderId="0" xfId="0" applyNumberFormat="1" applyFont="1" applyFill="1" applyAlignment="1">
      <alignment horizontal="right"/>
    </xf>
    <xf numFmtId="1" fontId="0" fillId="0" borderId="0" xfId="0" applyNumberFormat="1" applyFont="1" applyFill="1" applyBorder="1" applyAlignment="1">
      <alignment horizontal="right"/>
    </xf>
    <xf numFmtId="0" fontId="0" fillId="0" borderId="0" xfId="0" applyFill="1" applyBorder="1" applyAlignment="1">
      <alignment horizontal="right"/>
    </xf>
    <xf numFmtId="1" fontId="0" fillId="0" borderId="0" xfId="0" applyNumberFormat="1" applyFill="1" applyBorder="1"/>
    <xf numFmtId="1" fontId="1" fillId="0" borderId="0" xfId="7" applyNumberFormat="1" applyFont="1" applyFill="1" applyBorder="1" applyAlignment="1" applyProtection="1">
      <alignment horizontal="right"/>
      <protection locked="0"/>
    </xf>
    <xf numFmtId="1" fontId="1" fillId="0" borderId="0" xfId="7" applyNumberFormat="1" applyFont="1" applyFill="1" applyBorder="1" applyProtection="1">
      <protection locked="0"/>
    </xf>
    <xf numFmtId="1" fontId="20" fillId="0" borderId="0" xfId="8" applyNumberFormat="1" applyFont="1" applyFill="1" applyBorder="1" applyAlignment="1" applyProtection="1">
      <alignment horizontal="center"/>
      <protection locked="0"/>
    </xf>
    <xf numFmtId="0" fontId="0" fillId="0" borderId="0" xfId="0" applyFill="1" applyBorder="1" applyAlignment="1">
      <alignment horizontal="right" vertical="center"/>
    </xf>
    <xf numFmtId="1" fontId="3" fillId="0" borderId="0" xfId="0" applyNumberFormat="1" applyFont="1" applyFill="1" applyBorder="1"/>
    <xf numFmtId="4" fontId="0" fillId="0" borderId="0" xfId="0" applyNumberFormat="1" applyFill="1" applyBorder="1"/>
    <xf numFmtId="49" fontId="18" fillId="0" borderId="0" xfId="7" applyNumberFormat="1" applyFill="1" applyBorder="1" applyAlignment="1" applyProtection="1">
      <alignment horizontal="right"/>
      <protection locked="0"/>
    </xf>
    <xf numFmtId="4" fontId="0" fillId="0" borderId="0" xfId="0" applyNumberFormat="1" applyFont="1" applyFill="1" applyBorder="1" applyAlignment="1">
      <alignment horizontal="right"/>
    </xf>
    <xf numFmtId="4" fontId="0" fillId="0" borderId="0" xfId="0" applyNumberFormat="1" applyFill="1" applyAlignment="1">
      <alignment horizontal="right"/>
    </xf>
    <xf numFmtId="2" fontId="0" fillId="0" borderId="0" xfId="0" applyNumberFormat="1" applyFont="1" applyFill="1" applyBorder="1"/>
    <xf numFmtId="171" fontId="1" fillId="0" borderId="0" xfId="7" applyNumberFormat="1" applyFont="1" applyFill="1" applyBorder="1" applyProtection="1">
      <protection locked="0"/>
    </xf>
    <xf numFmtId="171" fontId="21" fillId="0" borderId="0" xfId="8" applyNumberFormat="1" applyFont="1" applyFill="1" applyBorder="1" applyAlignment="1" applyProtection="1">
      <alignment horizontal="center"/>
      <protection locked="0"/>
    </xf>
    <xf numFmtId="49" fontId="1" fillId="0" borderId="0" xfId="7"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center"/>
      <protection locked="0"/>
    </xf>
    <xf numFmtId="2" fontId="3" fillId="0" borderId="0" xfId="0" applyNumberFormat="1" applyFont="1" applyFill="1" applyBorder="1" applyAlignment="1">
      <alignment horizontal="right"/>
    </xf>
    <xf numFmtId="3" fontId="0" fillId="0" borderId="0" xfId="0" applyNumberFormat="1" applyFill="1"/>
    <xf numFmtId="3" fontId="0" fillId="0" borderId="0" xfId="0" applyNumberFormat="1" applyFill="1" applyAlignment="1">
      <alignment vertical="center"/>
    </xf>
    <xf numFmtId="0" fontId="0" fillId="0" borderId="0" xfId="0" applyFill="1" applyAlignment="1">
      <alignment vertical="center"/>
    </xf>
    <xf numFmtId="9" fontId="0" fillId="0" borderId="1" xfId="0" applyNumberFormat="1" applyFill="1" applyBorder="1" applyAlignment="1">
      <alignment horizontal="right"/>
    </xf>
    <xf numFmtId="1" fontId="0" fillId="0" borderId="1" xfId="0" applyNumberFormat="1" applyFill="1" applyBorder="1" applyAlignment="1">
      <alignment horizontal="right"/>
    </xf>
    <xf numFmtId="1" fontId="0" fillId="0" borderId="0" xfId="0" applyNumberFormat="1" applyFill="1" applyAlignment="1">
      <alignment horizontal="right"/>
    </xf>
    <xf numFmtId="2" fontId="0" fillId="0" borderId="1" xfId="0" applyNumberFormat="1" applyFont="1" applyFill="1" applyBorder="1" applyAlignment="1">
      <alignment horizontal="right"/>
    </xf>
    <xf numFmtId="2" fontId="0" fillId="0" borderId="1" xfId="0" applyNumberFormat="1" applyFill="1" applyBorder="1" applyAlignment="1">
      <alignment horizontal="right"/>
    </xf>
    <xf numFmtId="1" fontId="0" fillId="0" borderId="0" xfId="0" applyNumberFormat="1" applyFont="1" applyFill="1" applyAlignment="1">
      <alignment horizontal="right"/>
    </xf>
    <xf numFmtId="0" fontId="5" fillId="0" borderId="0" xfId="0" applyFont="1" applyFill="1" applyBorder="1"/>
    <xf numFmtId="0" fontId="2" fillId="0" borderId="0" xfId="0" applyFont="1" applyFill="1" applyBorder="1" applyAlignment="1">
      <alignment horizontal="right"/>
    </xf>
    <xf numFmtId="0" fontId="6" fillId="0" borderId="0" xfId="0" applyFont="1" applyFill="1"/>
    <xf numFmtId="0" fontId="2" fillId="0" borderId="1" xfId="0" applyFont="1" applyFill="1" applyBorder="1" applyAlignment="1">
      <alignment horizontal="right"/>
    </xf>
    <xf numFmtId="4" fontId="6" fillId="0" borderId="1" xfId="0" applyNumberFormat="1" applyFont="1" applyFill="1" applyBorder="1" applyAlignment="1">
      <alignment horizontal="right"/>
    </xf>
    <xf numFmtId="0" fontId="0" fillId="0" borderId="1" xfId="0" applyFont="1" applyFill="1" applyBorder="1" applyAlignment="1">
      <alignment horizontal="center"/>
    </xf>
    <xf numFmtId="170" fontId="0" fillId="0" borderId="1" xfId="2" applyNumberFormat="1" applyFont="1" applyFill="1" applyBorder="1"/>
    <xf numFmtId="9" fontId="0" fillId="0" borderId="1" xfId="2" applyNumberFormat="1" applyFont="1" applyFill="1" applyBorder="1"/>
    <xf numFmtId="170" fontId="3" fillId="0" borderId="0" xfId="0" applyNumberFormat="1" applyFont="1" applyFill="1"/>
    <xf numFmtId="4" fontId="0" fillId="0" borderId="1" xfId="0" applyNumberFormat="1" applyFill="1" applyBorder="1"/>
    <xf numFmtId="1" fontId="0" fillId="0" borderId="1" xfId="0" applyNumberFormat="1" applyFill="1" applyBorder="1"/>
    <xf numFmtId="0" fontId="1" fillId="0" borderId="0" xfId="0" applyFont="1" applyFill="1"/>
    <xf numFmtId="0" fontId="1" fillId="0" borderId="0" xfId="0" applyFont="1" applyFill="1" applyBorder="1"/>
    <xf numFmtId="0" fontId="6" fillId="0" borderId="0" xfId="0" applyFont="1" applyFill="1" applyBorder="1"/>
    <xf numFmtId="9" fontId="0" fillId="0" borderId="1" xfId="0" applyNumberFormat="1" applyFont="1" applyFill="1" applyBorder="1"/>
    <xf numFmtId="9" fontId="0" fillId="0" borderId="1" xfId="2" applyFont="1" applyFill="1" applyBorder="1"/>
    <xf numFmtId="0" fontId="0" fillId="0" borderId="1" xfId="0" applyFill="1" applyBorder="1"/>
    <xf numFmtId="168" fontId="0" fillId="0" borderId="1" xfId="0" applyNumberFormat="1" applyFont="1" applyFill="1" applyBorder="1" applyAlignment="1">
      <alignment horizontal="right"/>
    </xf>
    <xf numFmtId="168" fontId="0" fillId="0" borderId="1" xfId="0" applyNumberFormat="1" applyFont="1" applyFill="1" applyBorder="1"/>
    <xf numFmtId="171" fontId="0" fillId="0" borderId="1" xfId="0" applyNumberFormat="1" applyFont="1" applyFill="1" applyBorder="1"/>
    <xf numFmtId="170" fontId="0" fillId="0" borderId="1" xfId="0" applyNumberFormat="1" applyFont="1" applyFill="1" applyBorder="1"/>
    <xf numFmtId="1" fontId="13" fillId="0" borderId="1" xfId="0" applyNumberFormat="1" applyFont="1" applyFill="1" applyBorder="1" applyAlignment="1">
      <alignment horizontal="right"/>
    </xf>
    <xf numFmtId="1" fontId="0" fillId="0" borderId="1" xfId="0" applyNumberFormat="1" applyFont="1" applyFill="1" applyBorder="1"/>
    <xf numFmtId="168" fontId="0" fillId="0" borderId="1" xfId="0" applyNumberFormat="1" applyFill="1" applyBorder="1"/>
    <xf numFmtId="1" fontId="3" fillId="0" borderId="0" xfId="0" applyNumberFormat="1" applyFont="1" applyFill="1"/>
    <xf numFmtId="2" fontId="3" fillId="0" borderId="0" xfId="0" applyNumberFormat="1" applyFont="1" applyFill="1"/>
    <xf numFmtId="166" fontId="0" fillId="0" borderId="1" xfId="1" applyNumberFormat="1" applyFont="1" applyFill="1" applyBorder="1"/>
    <xf numFmtId="167" fontId="0" fillId="0" borderId="1" xfId="1" applyNumberFormat="1" applyFont="1" applyFill="1" applyBorder="1"/>
    <xf numFmtId="172" fontId="3" fillId="0" borderId="0" xfId="1" applyNumberFormat="1" applyFont="1" applyFill="1"/>
    <xf numFmtId="177" fontId="0" fillId="0" borderId="1" xfId="1" applyNumberFormat="1" applyFont="1" applyFill="1" applyBorder="1" applyAlignment="1">
      <alignment horizontal="right"/>
    </xf>
    <xf numFmtId="3" fontId="0" fillId="0" borderId="1" xfId="1" applyNumberFormat="1" applyFont="1" applyFill="1" applyBorder="1" applyAlignment="1">
      <alignment horizontal="right"/>
    </xf>
    <xf numFmtId="172" fontId="0" fillId="0" borderId="1" xfId="1" applyNumberFormat="1" applyFont="1" applyFill="1" applyBorder="1" applyAlignment="1">
      <alignment horizontal="right"/>
    </xf>
    <xf numFmtId="172" fontId="3" fillId="0" borderId="0" xfId="1" applyNumberFormat="1" applyFont="1" applyFill="1" applyBorder="1" applyAlignment="1">
      <alignment horizontal="right"/>
    </xf>
    <xf numFmtId="172" fontId="3" fillId="0" borderId="0" xfId="1" applyNumberFormat="1" applyFont="1" applyFill="1" applyAlignment="1">
      <alignment horizontal="right"/>
    </xf>
    <xf numFmtId="1" fontId="0" fillId="0" borderId="1" xfId="1" applyNumberFormat="1" applyFont="1" applyFill="1" applyBorder="1" applyAlignment="1">
      <alignment horizontal="right"/>
    </xf>
    <xf numFmtId="173" fontId="0" fillId="0" borderId="1" xfId="1" applyNumberFormat="1" applyFont="1" applyFill="1" applyBorder="1" applyAlignment="1">
      <alignment horizontal="right"/>
    </xf>
    <xf numFmtId="172" fontId="0" fillId="0" borderId="0" xfId="1" applyNumberFormat="1" applyFont="1" applyFill="1" applyAlignment="1">
      <alignment horizontal="right"/>
    </xf>
    <xf numFmtId="172" fontId="0" fillId="0" borderId="0" xfId="1" applyNumberFormat="1" applyFont="1" applyFill="1" applyBorder="1" applyAlignment="1">
      <alignment horizontal="right"/>
    </xf>
    <xf numFmtId="176" fontId="0" fillId="0" borderId="1" xfId="1" applyNumberFormat="1" applyFont="1" applyFill="1" applyBorder="1" applyAlignment="1">
      <alignment horizontal="right"/>
    </xf>
    <xf numFmtId="9" fontId="3" fillId="0" borderId="0" xfId="0" applyNumberFormat="1" applyFont="1" applyFill="1" applyBorder="1"/>
    <xf numFmtId="1" fontId="3" fillId="0" borderId="1" xfId="0" applyNumberFormat="1" applyFont="1" applyFill="1" applyBorder="1" applyAlignment="1">
      <alignment horizontal="center"/>
    </xf>
    <xf numFmtId="170" fontId="0" fillId="0" borderId="1" xfId="7" applyNumberFormat="1" applyFont="1" applyFill="1" applyBorder="1" applyProtection="1">
      <protection locked="0"/>
    </xf>
    <xf numFmtId="9" fontId="0" fillId="0" borderId="1" xfId="7" applyNumberFormat="1" applyFont="1" applyFill="1" applyBorder="1" applyProtection="1">
      <protection locked="0"/>
    </xf>
    <xf numFmtId="2" fontId="3" fillId="0" borderId="0" xfId="0" applyNumberFormat="1" applyFont="1" applyFill="1" applyBorder="1"/>
    <xf numFmtId="9" fontId="0" fillId="0" borderId="5" xfId="7" applyNumberFormat="1" applyFont="1" applyFill="1" applyBorder="1" applyProtection="1">
      <protection locked="0"/>
    </xf>
    <xf numFmtId="3" fontId="0" fillId="0" borderId="1" xfId="7" applyNumberFormat="1" applyFont="1" applyFill="1" applyBorder="1" applyProtection="1">
      <protection locked="0"/>
    </xf>
    <xf numFmtId="2" fontId="0" fillId="0" borderId="0" xfId="0" applyNumberFormat="1" applyFont="1" applyFill="1" applyBorder="1" applyAlignment="1">
      <alignment horizontal="right"/>
    </xf>
    <xf numFmtId="178" fontId="1" fillId="0" borderId="1" xfId="7" applyNumberFormat="1" applyFont="1" applyFill="1" applyBorder="1" applyProtection="1">
      <protection locked="0"/>
    </xf>
    <xf numFmtId="9" fontId="1" fillId="0" borderId="1" xfId="7" applyNumberFormat="1" applyFont="1" applyFill="1" applyBorder="1" applyProtection="1">
      <protection locked="0"/>
    </xf>
    <xf numFmtId="9" fontId="1" fillId="0" borderId="1" xfId="2" applyFont="1" applyFill="1" applyBorder="1" applyAlignment="1">
      <alignment horizontal="right"/>
    </xf>
    <xf numFmtId="1" fontId="1" fillId="0" borderId="1" xfId="7" applyNumberFormat="1" applyFont="1" applyFill="1" applyBorder="1" applyProtection="1">
      <protection locked="0"/>
    </xf>
    <xf numFmtId="169" fontId="0" fillId="0" borderId="0" xfId="0" applyNumberFormat="1" applyFill="1" applyAlignment="1">
      <alignment horizontal="right"/>
    </xf>
    <xf numFmtId="1" fontId="0" fillId="0" borderId="1" xfId="3" applyNumberFormat="1" applyFont="1" applyFill="1" applyBorder="1" applyAlignment="1">
      <alignment horizontal="right"/>
    </xf>
    <xf numFmtId="169" fontId="0" fillId="0" borderId="0" xfId="3" applyNumberFormat="1" applyFont="1" applyFill="1" applyBorder="1" applyAlignment="1">
      <alignment horizontal="right"/>
    </xf>
    <xf numFmtId="169" fontId="3" fillId="0" borderId="0" xfId="0" applyNumberFormat="1" applyFont="1" applyFill="1" applyBorder="1" applyAlignment="1">
      <alignment horizontal="right"/>
    </xf>
    <xf numFmtId="1" fontId="1" fillId="0" borderId="0" xfId="0" applyNumberFormat="1" applyFont="1" applyFill="1"/>
    <xf numFmtId="0" fontId="1" fillId="0" borderId="1" xfId="0" applyFont="1" applyFill="1" applyBorder="1" applyAlignment="1">
      <alignment horizontal="center"/>
    </xf>
    <xf numFmtId="2" fontId="1" fillId="0" borderId="1" xfId="0" applyNumberFormat="1" applyFont="1" applyFill="1" applyBorder="1"/>
    <xf numFmtId="1" fontId="1" fillId="0" borderId="1" xfId="0" applyNumberFormat="1" applyFont="1" applyFill="1" applyBorder="1"/>
    <xf numFmtId="171" fontId="1" fillId="0" borderId="1" xfId="7" applyNumberFormat="1" applyFont="1" applyFill="1" applyBorder="1" applyProtection="1">
      <protection locked="0"/>
    </xf>
    <xf numFmtId="0" fontId="9" fillId="0" borderId="0" xfId="4" applyFont="1" applyFill="1"/>
    <xf numFmtId="0" fontId="8" fillId="0" borderId="0" xfId="4" applyFill="1" applyAlignment="1">
      <alignment horizontal="center"/>
    </xf>
    <xf numFmtId="0" fontId="10" fillId="0" borderId="0" xfId="4" applyFont="1" applyFill="1"/>
    <xf numFmtId="0" fontId="10" fillId="0" borderId="2" xfId="4" applyFont="1" applyFill="1" applyBorder="1" applyAlignment="1">
      <alignment horizontal="center"/>
    </xf>
    <xf numFmtId="0" fontId="8" fillId="0" borderId="0" xfId="4" applyFont="1" applyFill="1" applyBorder="1"/>
    <xf numFmtId="0" fontId="8" fillId="0" borderId="0" xfId="4" applyFont="1" applyFill="1"/>
    <xf numFmtId="0" fontId="10" fillId="0" borderId="0" xfId="4" applyFont="1" applyFill="1" applyBorder="1"/>
    <xf numFmtId="0" fontId="8" fillId="0" borderId="0" xfId="4" applyFont="1" applyFill="1" applyAlignment="1">
      <alignment vertical="center"/>
    </xf>
    <xf numFmtId="0" fontId="27" fillId="0" borderId="0" xfId="4" applyFont="1" applyFill="1" applyBorder="1"/>
    <xf numFmtId="0" fontId="27" fillId="0" borderId="0" xfId="4" applyFont="1" applyFill="1"/>
    <xf numFmtId="0" fontId="21" fillId="0" borderId="0" xfId="4" applyFont="1" applyFill="1"/>
    <xf numFmtId="0" fontId="21" fillId="0" borderId="0" xfId="4" applyFont="1" applyFill="1" applyBorder="1"/>
    <xf numFmtId="3" fontId="0" fillId="0" borderId="1" xfId="0" applyNumberFormat="1" applyFont="1" applyFill="1" applyBorder="1"/>
    <xf numFmtId="1" fontId="8" fillId="0" borderId="2" xfId="4" applyNumberFormat="1" applyFill="1" applyBorder="1" applyAlignment="1">
      <alignment horizontal="right"/>
    </xf>
    <xf numFmtId="0" fontId="1" fillId="0" borderId="1" xfId="0" applyFont="1" applyFill="1" applyBorder="1" applyProtection="1">
      <protection locked="0"/>
    </xf>
    <xf numFmtId="0" fontId="0" fillId="0" borderId="1" xfId="0" applyFont="1" applyFill="1" applyBorder="1" applyAlignment="1">
      <alignment horizontal="right" vertical="center"/>
    </xf>
    <xf numFmtId="0" fontId="3" fillId="0" borderId="0" xfId="0" applyFont="1" applyFill="1" applyAlignment="1">
      <alignment horizontal="right" vertical="center"/>
    </xf>
    <xf numFmtId="0" fontId="0" fillId="0" borderId="0" xfId="0" applyFill="1" applyAlignment="1">
      <alignment horizontal="right" vertical="center"/>
    </xf>
    <xf numFmtId="178" fontId="0" fillId="0" borderId="1" xfId="7" applyNumberFormat="1" applyFont="1" applyFill="1" applyBorder="1" applyProtection="1">
      <protection locked="0"/>
    </xf>
    <xf numFmtId="49" fontId="1" fillId="0" borderId="1" xfId="7" applyNumberFormat="1" applyFont="1" applyFill="1" applyBorder="1" applyAlignment="1" applyProtection="1">
      <alignment horizontal="right"/>
      <protection locked="0"/>
    </xf>
    <xf numFmtId="49" fontId="1" fillId="0" borderId="1" xfId="7" applyNumberFormat="1" applyFont="1" applyFill="1" applyBorder="1" applyAlignment="1" applyProtection="1">
      <alignment horizontal="right" vertical="center"/>
      <protection locked="0"/>
    </xf>
    <xf numFmtId="10" fontId="1" fillId="0" borderId="1" xfId="7" applyNumberFormat="1" applyFont="1" applyFill="1" applyBorder="1" applyAlignment="1" applyProtection="1">
      <alignment horizontal="center" vertical="center"/>
      <protection locked="0"/>
    </xf>
    <xf numFmtId="3" fontId="1" fillId="0" borderId="1" xfId="7" applyNumberFormat="1" applyFont="1" applyFill="1" applyBorder="1" applyProtection="1">
      <protection locked="0"/>
    </xf>
    <xf numFmtId="9" fontId="1" fillId="0" borderId="1" xfId="7" applyNumberFormat="1" applyFont="1" applyFill="1" applyBorder="1" applyAlignment="1" applyProtection="1">
      <alignment horizontal="center" vertical="center"/>
      <protection locked="0"/>
    </xf>
    <xf numFmtId="170" fontId="1" fillId="0" borderId="1" xfId="7" applyNumberFormat="1" applyFont="1" applyFill="1" applyBorder="1" applyProtection="1">
      <protection locked="0"/>
    </xf>
    <xf numFmtId="171" fontId="0" fillId="0" borderId="0" xfId="0" applyNumberFormat="1"/>
    <xf numFmtId="176" fontId="0" fillId="0" borderId="0" xfId="0" applyNumberFormat="1"/>
    <xf numFmtId="0" fontId="10" fillId="0" borderId="0" xfId="4" applyFont="1" applyFill="1" applyAlignment="1">
      <alignment horizontal="center"/>
    </xf>
    <xf numFmtId="0" fontId="8" fillId="0" borderId="0" xfId="4" applyFont="1" applyFill="1" applyBorder="1" applyAlignment="1">
      <alignment horizontal="right"/>
    </xf>
    <xf numFmtId="171" fontId="21" fillId="0" borderId="1" xfId="8" applyNumberFormat="1" applyFont="1" applyFill="1" applyBorder="1" applyAlignment="1" applyProtection="1">
      <alignment horizontal="center"/>
      <protection locked="0"/>
    </xf>
    <xf numFmtId="2" fontId="8" fillId="0" borderId="1" xfId="4" applyNumberFormat="1" applyFont="1" applyFill="1" applyBorder="1" applyAlignment="1">
      <alignment horizontal="right"/>
    </xf>
    <xf numFmtId="1" fontId="21" fillId="0" borderId="1" xfId="8" applyNumberFormat="1" applyFont="1" applyFill="1" applyBorder="1" applyAlignment="1" applyProtection="1">
      <alignment horizontal="center"/>
      <protection locked="0"/>
    </xf>
    <xf numFmtId="1" fontId="8" fillId="0" borderId="1" xfId="4" applyNumberFormat="1" applyFill="1" applyBorder="1" applyAlignment="1">
      <alignment horizontal="right"/>
    </xf>
    <xf numFmtId="0" fontId="8" fillId="0" borderId="1" xfId="4" applyFont="1" applyFill="1" applyBorder="1" applyAlignment="1">
      <alignment horizontal="right"/>
    </xf>
    <xf numFmtId="9" fontId="21" fillId="0" borderId="1" xfId="8" applyNumberFormat="1" applyFont="1" applyFill="1" applyBorder="1" applyAlignment="1" applyProtection="1">
      <alignment horizontal="center"/>
      <protection locked="0"/>
    </xf>
    <xf numFmtId="10" fontId="8" fillId="0" borderId="1" xfId="4" applyNumberFormat="1" applyFill="1" applyBorder="1" applyAlignment="1">
      <alignment horizontal="right"/>
    </xf>
    <xf numFmtId="9" fontId="8" fillId="0" borderId="1" xfId="4" applyNumberFormat="1" applyFill="1" applyBorder="1" applyAlignment="1">
      <alignment horizontal="right"/>
    </xf>
    <xf numFmtId="178" fontId="21" fillId="0" borderId="1" xfId="8" applyNumberFormat="1" applyFont="1" applyFill="1" applyBorder="1" applyAlignment="1" applyProtection="1">
      <alignment horizontal="center"/>
      <protection locked="0"/>
    </xf>
    <xf numFmtId="9" fontId="8" fillId="0" borderId="1" xfId="4" applyNumberFormat="1" applyFont="1" applyFill="1" applyBorder="1" applyAlignment="1">
      <alignment horizontal="right"/>
    </xf>
    <xf numFmtId="0" fontId="1" fillId="0" borderId="0" xfId="0" applyFont="1" applyFill="1" applyBorder="1" applyProtection="1">
      <protection locked="0"/>
    </xf>
    <xf numFmtId="0" fontId="0" fillId="0" borderId="0" xfId="0" applyFont="1" applyFill="1" applyBorder="1"/>
    <xf numFmtId="0" fontId="3" fillId="0" borderId="0" xfId="0" applyFont="1" applyFill="1" applyBorder="1"/>
    <xf numFmtId="0" fontId="3" fillId="0" borderId="0" xfId="0" applyFont="1" applyFill="1"/>
    <xf numFmtId="0" fontId="3" fillId="0" borderId="1" xfId="0" applyFont="1" applyFill="1" applyBorder="1" applyAlignment="1">
      <alignment horizontal="center"/>
    </xf>
    <xf numFmtId="170" fontId="3" fillId="0" borderId="0" xfId="0" applyNumberFormat="1" applyFont="1" applyFill="1" applyBorder="1"/>
    <xf numFmtId="0" fontId="1" fillId="0" borderId="0" xfId="0" applyFont="1" applyFill="1"/>
    <xf numFmtId="0" fontId="1" fillId="0" borderId="0" xfId="0" applyFont="1" applyFill="1" applyBorder="1"/>
    <xf numFmtId="170" fontId="0" fillId="0" borderId="1" xfId="7" applyNumberFormat="1" applyFont="1" applyFill="1" applyBorder="1" applyProtection="1">
      <protection locked="0"/>
    </xf>
    <xf numFmtId="3" fontId="0" fillId="0" borderId="1" xfId="7" applyNumberFormat="1" applyFont="1" applyFill="1" applyBorder="1" applyProtection="1">
      <protection locked="0"/>
    </xf>
    <xf numFmtId="175" fontId="1" fillId="0" borderId="1" xfId="7" applyNumberFormat="1" applyFont="1" applyFill="1" applyBorder="1" applyAlignment="1" applyProtection="1">
      <alignment horizontal="right"/>
      <protection locked="0"/>
    </xf>
    <xf numFmtId="0" fontId="0" fillId="0" borderId="0" xfId="0" applyFont="1"/>
    <xf numFmtId="10" fontId="0" fillId="0" borderId="1" xfId="7" applyNumberFormat="1" applyFont="1" applyFill="1" applyBorder="1" applyAlignment="1" applyProtection="1">
      <alignment horizontal="center" vertical="center"/>
      <protection locked="0"/>
    </xf>
    <xf numFmtId="49" fontId="0" fillId="0" borderId="1" xfId="7" applyNumberFormat="1" applyFont="1" applyFill="1" applyBorder="1" applyAlignment="1" applyProtection="1">
      <alignment horizontal="right"/>
      <protection locked="0"/>
    </xf>
    <xf numFmtId="175" fontId="0" fillId="0" borderId="1" xfId="7" applyNumberFormat="1" applyFont="1" applyFill="1" applyBorder="1" applyAlignment="1" applyProtection="1">
      <alignment horizontal="right"/>
      <protection locked="0"/>
    </xf>
  </cellXfs>
  <cellStyles count="10">
    <cellStyle name="Comma" xfId="1" builtinId="3"/>
    <cellStyle name="Comma 2" xfId="3" xr:uid="{00000000-0005-0000-0000-000001000000}"/>
    <cellStyle name="Comma 3" xfId="9" xr:uid="{00000000-0005-0000-0000-000034000000}"/>
    <cellStyle name="Excel Built-in Input" xfId="8" xr:uid="{00000000-0005-0000-0000-000002000000}"/>
    <cellStyle name="Excel Built-in Normal" xfId="4" xr:uid="{00000000-0005-0000-0000-000003000000}"/>
    <cellStyle name="Input" xfId="7" builtinId="20"/>
    <cellStyle name="Normal" xfId="0" builtinId="0"/>
    <cellStyle name="Normál_C 2000-2001 minden negyedév" xfId="5" xr:uid="{00000000-0005-0000-0000-000006000000}"/>
    <cellStyle name="Percent" xfId="2" builtinId="5"/>
    <cellStyle name="Standaard 2" xfId="6"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5"/>
  <sheetViews>
    <sheetView workbookViewId="0">
      <selection activeCell="A27" sqref="A27"/>
    </sheetView>
  </sheetViews>
  <sheetFormatPr defaultRowHeight="15" x14ac:dyDescent="0.25"/>
  <cols>
    <col min="1" max="1" width="76.42578125" style="8" bestFit="1" customWidth="1"/>
    <col min="2" max="5" width="9.140625" style="8"/>
    <col min="6" max="6" width="9" style="8" bestFit="1" customWidth="1"/>
    <col min="7" max="7" width="9.140625" style="8"/>
    <col min="8" max="8" width="10.5703125" style="8" bestFit="1" customWidth="1"/>
    <col min="9" max="9" width="12.85546875" style="8" bestFit="1" customWidth="1"/>
    <col min="10" max="11" width="9.140625" style="8"/>
    <col min="12" max="12" width="9.140625" style="62"/>
    <col min="13" max="18" width="9.140625" style="8"/>
    <col min="19" max="19" width="10.28515625" style="8" bestFit="1" customWidth="1"/>
    <col min="20" max="20" width="9.140625" style="8"/>
    <col min="21" max="22" width="9.140625" style="62"/>
    <col min="23" max="23" width="8" style="8" bestFit="1" customWidth="1"/>
    <col min="24" max="24" width="9.140625" style="8"/>
    <col min="25" max="25" width="9.5703125" style="8" bestFit="1" customWidth="1"/>
    <col min="26" max="26" width="10" style="9" bestFit="1" customWidth="1"/>
    <col min="27" max="31" width="9.140625" style="8"/>
  </cols>
  <sheetData>
    <row r="1" spans="1:38" s="8" customFormat="1" ht="36" x14ac:dyDescent="0.55000000000000004">
      <c r="A1" s="61" t="s">
        <v>100</v>
      </c>
      <c r="L1" s="62"/>
      <c r="U1" s="62"/>
      <c r="V1" s="62"/>
      <c r="Z1" s="9"/>
    </row>
    <row r="2" spans="1:38" x14ac:dyDescent="0.25">
      <c r="B2" s="22" t="s">
        <v>53</v>
      </c>
      <c r="C2" s="22" t="s">
        <v>54</v>
      </c>
      <c r="D2" s="22" t="s">
        <v>55</v>
      </c>
      <c r="E2" s="22" t="s">
        <v>56</v>
      </c>
      <c r="F2" s="22" t="s">
        <v>57</v>
      </c>
      <c r="G2" s="22" t="s">
        <v>58</v>
      </c>
      <c r="H2" s="22" t="s">
        <v>83</v>
      </c>
      <c r="I2" s="22" t="s">
        <v>84</v>
      </c>
      <c r="J2" s="22" t="s">
        <v>59</v>
      </c>
      <c r="K2" s="22" t="s">
        <v>60</v>
      </c>
      <c r="L2" s="63" t="s">
        <v>61</v>
      </c>
      <c r="M2" s="22" t="s">
        <v>62</v>
      </c>
      <c r="N2" s="22" t="s">
        <v>63</v>
      </c>
      <c r="O2" s="22" t="s">
        <v>64</v>
      </c>
      <c r="P2" s="22" t="s">
        <v>65</v>
      </c>
      <c r="Q2" s="22" t="s">
        <v>66</v>
      </c>
      <c r="R2" s="22" t="s">
        <v>67</v>
      </c>
      <c r="S2" s="22" t="s">
        <v>68</v>
      </c>
      <c r="T2" s="22" t="s">
        <v>69</v>
      </c>
      <c r="U2" s="63" t="s">
        <v>70</v>
      </c>
      <c r="V2" s="63" t="s">
        <v>71</v>
      </c>
      <c r="W2" s="22" t="s">
        <v>91</v>
      </c>
      <c r="X2" s="22" t="s">
        <v>86</v>
      </c>
      <c r="Y2" s="22" t="s">
        <v>72</v>
      </c>
      <c r="Z2" s="22" t="s">
        <v>73</v>
      </c>
    </row>
    <row r="3" spans="1:38" x14ac:dyDescent="0.25">
      <c r="A3" s="9" t="s">
        <v>51</v>
      </c>
      <c r="B3" s="9"/>
      <c r="S3" s="62"/>
    </row>
    <row r="4" spans="1:38" x14ac:dyDescent="0.25">
      <c r="A4" s="6" t="s">
        <v>2</v>
      </c>
      <c r="B4" s="64">
        <v>21.4</v>
      </c>
      <c r="C4" s="24">
        <v>23.8</v>
      </c>
      <c r="D4" s="24">
        <v>5.0599999999999996</v>
      </c>
      <c r="E4" s="24">
        <v>406.89045654699999</v>
      </c>
      <c r="F4" s="59">
        <v>184.8</v>
      </c>
      <c r="G4" s="24">
        <v>3.1</v>
      </c>
      <c r="H4" s="65">
        <v>40.665999999999997</v>
      </c>
      <c r="I4" s="65">
        <v>35.43</v>
      </c>
      <c r="J4" s="24">
        <v>4.66</v>
      </c>
      <c r="K4" s="24">
        <v>13.9</v>
      </c>
      <c r="L4" s="66">
        <v>11.14</v>
      </c>
      <c r="M4" s="24"/>
      <c r="N4" s="67">
        <v>125.5</v>
      </c>
      <c r="O4" s="24">
        <v>26.88</v>
      </c>
      <c r="P4" s="24">
        <v>105.443</v>
      </c>
      <c r="Q4" s="24">
        <v>2.4870000000000001</v>
      </c>
      <c r="R4" s="24">
        <v>1.512</v>
      </c>
      <c r="S4" s="68">
        <v>1266.60277</v>
      </c>
      <c r="T4" s="24">
        <v>34.9</v>
      </c>
      <c r="U4" s="69">
        <v>17.269260556559999</v>
      </c>
      <c r="V4" s="70">
        <v>6.9291447430666597</v>
      </c>
      <c r="W4" s="24">
        <v>16.72</v>
      </c>
      <c r="X4" s="24">
        <v>20</v>
      </c>
      <c r="Y4" s="66">
        <v>1173.8</v>
      </c>
      <c r="Z4" s="25">
        <f>SUM(B4:Y4)</f>
        <v>3548.8896318466259</v>
      </c>
      <c r="AA4" s="44"/>
      <c r="AB4" s="23"/>
      <c r="AC4" s="23"/>
      <c r="AD4" s="23"/>
      <c r="AE4" s="23"/>
      <c r="AF4" s="15"/>
      <c r="AG4" s="15"/>
      <c r="AH4" s="15"/>
      <c r="AI4" s="15"/>
      <c r="AJ4" s="15"/>
      <c r="AK4" s="15"/>
      <c r="AL4" s="15"/>
    </row>
    <row r="5" spans="1:38" x14ac:dyDescent="0.25">
      <c r="A5" s="10" t="s">
        <v>85</v>
      </c>
      <c r="B5" s="26">
        <v>0.2</v>
      </c>
      <c r="C5" s="26">
        <v>0.74</v>
      </c>
      <c r="D5" s="26">
        <v>0</v>
      </c>
      <c r="E5" s="26"/>
      <c r="F5" s="20"/>
      <c r="G5" s="26">
        <v>0</v>
      </c>
      <c r="H5" s="71"/>
      <c r="I5" s="72">
        <v>8.9999999999999993E-3</v>
      </c>
      <c r="J5" s="73">
        <v>0.99</v>
      </c>
      <c r="K5" s="26">
        <v>0</v>
      </c>
      <c r="L5" s="74">
        <v>0</v>
      </c>
      <c r="M5" s="26"/>
      <c r="N5" s="75">
        <v>0.621</v>
      </c>
      <c r="O5" s="40">
        <v>0.123</v>
      </c>
      <c r="P5" s="26">
        <v>7.0000000000000007E-2</v>
      </c>
      <c r="Q5" s="26">
        <v>1</v>
      </c>
      <c r="R5" s="26">
        <v>0.72</v>
      </c>
      <c r="S5" s="76">
        <v>0.99549227260887807</v>
      </c>
      <c r="T5" s="26">
        <v>1</v>
      </c>
      <c r="U5" s="77">
        <v>0.9189626565574982</v>
      </c>
      <c r="V5" s="78">
        <v>0</v>
      </c>
      <c r="W5" s="26"/>
      <c r="X5" s="26">
        <v>0.99</v>
      </c>
      <c r="Y5" s="79">
        <v>0.96099999999999997</v>
      </c>
      <c r="Z5" s="41">
        <v>0.88900000000000001</v>
      </c>
      <c r="AA5" s="23"/>
      <c r="AB5" s="23"/>
      <c r="AC5" s="23"/>
      <c r="AD5" s="23"/>
      <c r="AE5" s="23"/>
      <c r="AF5" s="15"/>
      <c r="AG5" s="15"/>
      <c r="AH5" s="15"/>
      <c r="AI5" s="15"/>
      <c r="AJ5" s="15"/>
      <c r="AK5" s="15"/>
      <c r="AL5" s="15"/>
    </row>
    <row r="6" spans="1:38" x14ac:dyDescent="0.25">
      <c r="A6" s="10" t="s">
        <v>4</v>
      </c>
      <c r="B6" s="26">
        <v>0.8</v>
      </c>
      <c r="C6" s="26">
        <v>0.22</v>
      </c>
      <c r="D6" s="26">
        <v>1</v>
      </c>
      <c r="E6" s="26"/>
      <c r="F6" s="20"/>
      <c r="G6" s="26">
        <v>1</v>
      </c>
      <c r="H6" s="71"/>
      <c r="I6" s="72">
        <v>0.69899999999999995</v>
      </c>
      <c r="J6" s="73">
        <v>0.01</v>
      </c>
      <c r="K6" s="26">
        <v>1</v>
      </c>
      <c r="L6" s="74">
        <v>1</v>
      </c>
      <c r="M6" s="26"/>
      <c r="N6" s="75">
        <v>0.379</v>
      </c>
      <c r="O6" s="40">
        <v>0.877</v>
      </c>
      <c r="P6" s="26">
        <v>0.93</v>
      </c>
      <c r="Q6" s="26">
        <v>0</v>
      </c>
      <c r="R6" s="26">
        <v>0.14000000000000001</v>
      </c>
      <c r="S6" s="76">
        <v>4.5077273911220015E-3</v>
      </c>
      <c r="T6" s="26">
        <v>0</v>
      </c>
      <c r="U6" s="77">
        <v>8.1037343442501644E-2</v>
      </c>
      <c r="V6" s="78">
        <v>1</v>
      </c>
      <c r="W6" s="26"/>
      <c r="X6" s="26">
        <v>0.01</v>
      </c>
      <c r="Y6" s="79">
        <v>3.9E-2</v>
      </c>
      <c r="Z6" s="41">
        <v>0.107</v>
      </c>
      <c r="AA6" s="23"/>
      <c r="AB6" s="23"/>
      <c r="AC6" s="80"/>
      <c r="AD6" s="80"/>
      <c r="AE6" s="80"/>
      <c r="AF6" s="15"/>
      <c r="AG6" s="15"/>
      <c r="AH6" s="15"/>
      <c r="AI6" s="15"/>
      <c r="AJ6" s="15"/>
      <c r="AK6" s="15"/>
      <c r="AL6" s="15"/>
    </row>
    <row r="7" spans="1:38" s="5" customFormat="1" x14ac:dyDescent="0.25">
      <c r="A7" s="10" t="s">
        <v>5</v>
      </c>
      <c r="B7" s="26"/>
      <c r="C7" s="26">
        <v>0.04</v>
      </c>
      <c r="D7" s="26"/>
      <c r="E7" s="26"/>
      <c r="F7" s="20"/>
      <c r="G7" s="26"/>
      <c r="H7" s="71"/>
      <c r="I7" s="72">
        <v>0.29299999999999998</v>
      </c>
      <c r="J7" s="81"/>
      <c r="K7" s="26"/>
      <c r="L7" s="74"/>
      <c r="M7" s="26"/>
      <c r="N7" s="82"/>
      <c r="O7" s="40"/>
      <c r="P7" s="26"/>
      <c r="Q7" s="26"/>
      <c r="R7" s="26">
        <v>0.13</v>
      </c>
      <c r="S7" s="83">
        <v>0</v>
      </c>
      <c r="T7" s="26"/>
      <c r="U7" s="77">
        <v>0</v>
      </c>
      <c r="V7" s="78">
        <v>0</v>
      </c>
      <c r="W7" s="26"/>
      <c r="X7" s="26"/>
      <c r="Y7" s="84"/>
      <c r="Z7" s="41">
        <v>4.0000000000000001E-3</v>
      </c>
      <c r="AA7" s="23"/>
      <c r="AB7" s="23"/>
      <c r="AC7" s="80"/>
      <c r="AD7" s="80"/>
      <c r="AE7" s="80"/>
      <c r="AF7" s="15"/>
      <c r="AG7" s="15"/>
      <c r="AH7" s="15"/>
      <c r="AI7" s="15"/>
      <c r="AJ7" s="15"/>
      <c r="AK7" s="15"/>
      <c r="AL7" s="15"/>
    </row>
    <row r="8" spans="1:38" x14ac:dyDescent="0.25">
      <c r="A8" s="7" t="s">
        <v>6</v>
      </c>
      <c r="B8" s="85"/>
      <c r="C8" s="19"/>
      <c r="D8" s="26"/>
      <c r="E8" s="26"/>
      <c r="F8" s="16"/>
      <c r="G8" s="26"/>
      <c r="H8" s="7"/>
      <c r="I8" s="72"/>
      <c r="J8" s="26"/>
      <c r="K8" s="26"/>
      <c r="L8" s="74"/>
      <c r="M8" s="26"/>
      <c r="N8" s="74"/>
      <c r="O8" s="26"/>
      <c r="P8" s="26"/>
      <c r="Q8" s="26"/>
      <c r="R8" s="26"/>
      <c r="S8" s="74"/>
      <c r="T8" s="26"/>
      <c r="U8" s="74"/>
      <c r="V8" s="86"/>
      <c r="W8" s="26"/>
      <c r="X8" s="26"/>
      <c r="Y8" s="87"/>
      <c r="Z8" s="42"/>
      <c r="AA8" s="23"/>
      <c r="AB8" s="23"/>
      <c r="AC8" s="88"/>
      <c r="AD8" s="80"/>
      <c r="AE8" s="80"/>
      <c r="AF8" s="15"/>
      <c r="AG8" s="15"/>
      <c r="AH8" s="15"/>
      <c r="AI8" s="15"/>
      <c r="AJ8" s="15"/>
      <c r="AK8" s="15"/>
      <c r="AL8" s="15"/>
    </row>
    <row r="9" spans="1:38" x14ac:dyDescent="0.25">
      <c r="A9" s="6" t="s">
        <v>7</v>
      </c>
      <c r="B9" s="26">
        <v>0.34</v>
      </c>
      <c r="C9" s="26">
        <v>0.42</v>
      </c>
      <c r="D9" s="40">
        <v>0.26790000000000003</v>
      </c>
      <c r="E9" s="89">
        <v>0.30099999999999999</v>
      </c>
      <c r="F9" s="90"/>
      <c r="G9" s="26">
        <v>0.33</v>
      </c>
      <c r="H9" s="72">
        <v>0.09</v>
      </c>
      <c r="I9" s="72">
        <v>0.2722</v>
      </c>
      <c r="J9" s="40">
        <v>0.373</v>
      </c>
      <c r="K9" s="26">
        <v>0.31</v>
      </c>
      <c r="L9" s="91">
        <v>0.19539999999999999</v>
      </c>
      <c r="M9" s="26"/>
      <c r="N9" s="75">
        <v>0.45700000000000002</v>
      </c>
      <c r="O9" s="40">
        <v>0.34100000000000003</v>
      </c>
      <c r="P9" s="40">
        <v>0.16900000000000001</v>
      </c>
      <c r="Q9" s="40">
        <v>0.51</v>
      </c>
      <c r="R9" s="26"/>
      <c r="S9" s="83">
        <v>0.31586824218077109</v>
      </c>
      <c r="T9" s="26">
        <v>0.36299999999999999</v>
      </c>
      <c r="U9" s="77">
        <v>7.9396984232145112E-2</v>
      </c>
      <c r="V9" s="78">
        <v>0.18727372474163287</v>
      </c>
      <c r="W9" s="40"/>
      <c r="X9" s="40">
        <v>0.3</v>
      </c>
      <c r="Y9" s="92">
        <v>0.28899999999999998</v>
      </c>
      <c r="Z9" s="93">
        <v>0.3</v>
      </c>
      <c r="AA9" s="23"/>
      <c r="AC9" s="88"/>
      <c r="AD9" s="80"/>
      <c r="AE9" s="80"/>
      <c r="AF9" s="15"/>
      <c r="AG9" s="15"/>
      <c r="AH9" s="15"/>
      <c r="AI9" s="15"/>
      <c r="AJ9" s="15"/>
      <c r="AK9" s="15"/>
      <c r="AL9" s="15"/>
    </row>
    <row r="10" spans="1:38" x14ac:dyDescent="0.25">
      <c r="A10" s="6" t="s">
        <v>8</v>
      </c>
      <c r="B10" s="26">
        <v>0.6</v>
      </c>
      <c r="C10" s="26">
        <v>0.45</v>
      </c>
      <c r="D10" s="40">
        <v>0.55740000000000001</v>
      </c>
      <c r="E10" s="89">
        <v>0.38600000000000001</v>
      </c>
      <c r="F10" s="90"/>
      <c r="G10" s="26">
        <v>0.18</v>
      </c>
      <c r="H10" s="72">
        <v>0.70150000000000001</v>
      </c>
      <c r="I10" s="72">
        <v>0.54279999999999995</v>
      </c>
      <c r="J10" s="40">
        <v>0.45700000000000002</v>
      </c>
      <c r="K10" s="26">
        <v>0.56999999999999995</v>
      </c>
      <c r="L10" s="91">
        <v>0.77688400000000002</v>
      </c>
      <c r="M10" s="26"/>
      <c r="N10" s="75">
        <v>0.316</v>
      </c>
      <c r="O10" s="40">
        <v>0.62</v>
      </c>
      <c r="P10" s="40">
        <v>0.57499999999999996</v>
      </c>
      <c r="Q10" s="40">
        <v>0.37</v>
      </c>
      <c r="R10" s="26"/>
      <c r="S10" s="83">
        <v>0.49885818950735417</v>
      </c>
      <c r="T10" s="26">
        <v>0.57899999999999996</v>
      </c>
      <c r="U10" s="77">
        <v>0.49898076361507471</v>
      </c>
      <c r="V10" s="78">
        <v>0.74014903169898572</v>
      </c>
      <c r="W10" s="40"/>
      <c r="X10" s="40">
        <v>0.47</v>
      </c>
      <c r="Y10" s="92">
        <v>0.41199999999999998</v>
      </c>
      <c r="Z10" s="93">
        <v>0.46</v>
      </c>
      <c r="AA10" s="23"/>
      <c r="AC10" s="88"/>
      <c r="AD10" s="80"/>
      <c r="AE10" s="80"/>
      <c r="AF10" s="15"/>
      <c r="AG10" s="15"/>
      <c r="AH10" s="15"/>
      <c r="AI10" s="15"/>
      <c r="AJ10" s="15"/>
      <c r="AK10" s="15"/>
      <c r="AL10" s="15"/>
    </row>
    <row r="11" spans="1:38" x14ac:dyDescent="0.25">
      <c r="A11" s="8" t="s">
        <v>9</v>
      </c>
      <c r="B11" s="26">
        <v>0.04</v>
      </c>
      <c r="C11" s="26">
        <v>0.02</v>
      </c>
      <c r="D11" s="40">
        <v>1.89E-2</v>
      </c>
      <c r="E11" s="89">
        <v>0.2</v>
      </c>
      <c r="F11" s="90"/>
      <c r="G11" s="26">
        <v>0</v>
      </c>
      <c r="H11" s="72">
        <v>9.9699999999999997E-2</v>
      </c>
      <c r="I11" s="72">
        <v>3.3999999999999998E-3</v>
      </c>
      <c r="J11" s="40">
        <v>0.155</v>
      </c>
      <c r="K11" s="26">
        <v>0</v>
      </c>
      <c r="L11" s="91">
        <v>0</v>
      </c>
      <c r="M11" s="26"/>
      <c r="N11" s="75">
        <v>4.2000000000000003E-2</v>
      </c>
      <c r="O11" s="40">
        <v>0</v>
      </c>
      <c r="P11" s="40">
        <v>4.7E-2</v>
      </c>
      <c r="Q11" s="73">
        <v>0</v>
      </c>
      <c r="R11" s="26"/>
      <c r="S11" s="83">
        <v>9.034289082711329E-2</v>
      </c>
      <c r="T11" s="26">
        <v>5.8000000000000003E-2</v>
      </c>
      <c r="U11" s="77">
        <v>8.9198606742594819E-2</v>
      </c>
      <c r="V11" s="78">
        <v>0</v>
      </c>
      <c r="W11" s="40"/>
      <c r="X11" s="40"/>
      <c r="Y11" s="92">
        <v>4.2000000000000003E-2</v>
      </c>
      <c r="Z11" s="93">
        <v>0.08</v>
      </c>
      <c r="AC11" s="88"/>
      <c r="AD11" s="80"/>
      <c r="AE11" s="80"/>
    </row>
    <row r="12" spans="1:38" x14ac:dyDescent="0.25">
      <c r="A12" s="8" t="s">
        <v>10</v>
      </c>
      <c r="B12" s="94"/>
      <c r="C12" s="26">
        <v>0.04</v>
      </c>
      <c r="D12" s="40">
        <v>0.1431</v>
      </c>
      <c r="E12" s="89">
        <v>3.2000000000000001E-2</v>
      </c>
      <c r="F12" s="90"/>
      <c r="G12" s="26">
        <v>0.23</v>
      </c>
      <c r="H12" s="95"/>
      <c r="I12" s="72">
        <v>8.6300000000000002E-2</v>
      </c>
      <c r="J12" s="26"/>
      <c r="K12" s="26">
        <v>0.06</v>
      </c>
      <c r="L12" s="91">
        <v>2.7300000000000001E-2</v>
      </c>
      <c r="M12" s="26"/>
      <c r="N12" s="75">
        <v>7.5999999999999998E-2</v>
      </c>
      <c r="O12" s="40">
        <v>3.9E-2</v>
      </c>
      <c r="P12" s="40">
        <v>6.0999999999999999E-2</v>
      </c>
      <c r="Q12" s="40">
        <v>0.09</v>
      </c>
      <c r="R12" s="26"/>
      <c r="S12" s="83">
        <v>2.5119830838207426E-2</v>
      </c>
      <c r="T12" s="26">
        <v>0</v>
      </c>
      <c r="U12" s="77">
        <v>7.250333776244855E-2</v>
      </c>
      <c r="V12" s="78">
        <v>7.1226998925994559E-2</v>
      </c>
      <c r="W12" s="40"/>
      <c r="X12" s="40"/>
      <c r="Y12" s="92">
        <v>2.5999999999999999E-2</v>
      </c>
      <c r="Z12" s="93">
        <v>0.03</v>
      </c>
      <c r="AC12" s="88"/>
      <c r="AD12" s="80"/>
      <c r="AE12" s="80"/>
    </row>
    <row r="13" spans="1:38" x14ac:dyDescent="0.25">
      <c r="A13" s="8" t="s">
        <v>11</v>
      </c>
      <c r="B13" s="94"/>
      <c r="C13" s="26">
        <v>7.0000000000000007E-2</v>
      </c>
      <c r="D13" s="40"/>
      <c r="E13" s="89">
        <v>8.1000000000000003E-2</v>
      </c>
      <c r="F13" s="90"/>
      <c r="G13" s="26">
        <v>0.24</v>
      </c>
      <c r="H13" s="72">
        <v>0.1225</v>
      </c>
      <c r="I13" s="72">
        <v>2.8500000000000001E-2</v>
      </c>
      <c r="J13" s="26">
        <v>0.01</v>
      </c>
      <c r="K13" s="26">
        <v>0.05</v>
      </c>
      <c r="L13" s="91">
        <v>4.1599999999999998E-2</v>
      </c>
      <c r="M13" s="26"/>
      <c r="N13" s="75">
        <v>0.13700000000000001</v>
      </c>
      <c r="O13" s="73">
        <v>0</v>
      </c>
      <c r="P13" s="40">
        <v>0</v>
      </c>
      <c r="Q13" s="40">
        <v>0.03</v>
      </c>
      <c r="R13" s="26"/>
      <c r="S13" s="83">
        <v>6.9810846646554126E-2</v>
      </c>
      <c r="T13" s="26">
        <v>0</v>
      </c>
      <c r="U13" s="77">
        <v>0.25992030764773677</v>
      </c>
      <c r="V13" s="78">
        <v>1.3502446333868404E-3</v>
      </c>
      <c r="W13" s="40"/>
      <c r="X13" s="40">
        <v>0.23</v>
      </c>
      <c r="Y13" s="92">
        <v>0.23100000000000001</v>
      </c>
      <c r="Z13" s="93">
        <v>0.13</v>
      </c>
      <c r="AC13" s="88"/>
      <c r="AD13" s="80"/>
      <c r="AE13" s="80"/>
    </row>
    <row r="14" spans="1:38" x14ac:dyDescent="0.25">
      <c r="A14" s="9" t="s">
        <v>12</v>
      </c>
      <c r="B14" s="27"/>
      <c r="C14" s="27"/>
      <c r="D14" s="27"/>
      <c r="E14" s="27"/>
      <c r="F14" s="16"/>
      <c r="G14" s="27"/>
      <c r="H14" s="96"/>
      <c r="I14" s="227"/>
      <c r="J14" s="27"/>
      <c r="K14" s="27"/>
      <c r="L14" s="97"/>
      <c r="M14" s="27"/>
      <c r="N14" s="97"/>
      <c r="O14" s="27"/>
      <c r="P14" s="98"/>
      <c r="Q14" s="27"/>
      <c r="R14" s="27"/>
      <c r="S14" s="97"/>
      <c r="T14" s="27"/>
      <c r="U14" s="97"/>
      <c r="V14" s="97"/>
      <c r="W14" s="27"/>
      <c r="X14" s="27"/>
      <c r="Y14" s="87"/>
      <c r="Z14" s="27"/>
      <c r="AC14" s="80"/>
      <c r="AD14" s="80"/>
      <c r="AE14" s="80"/>
    </row>
    <row r="15" spans="1:38" x14ac:dyDescent="0.25">
      <c r="A15" s="8" t="s">
        <v>13</v>
      </c>
      <c r="B15" s="19">
        <v>808074</v>
      </c>
      <c r="C15" s="19">
        <v>770938</v>
      </c>
      <c r="D15" s="19">
        <v>3864275</v>
      </c>
      <c r="E15" s="99">
        <v>4050094</v>
      </c>
      <c r="F15" s="60">
        <v>7903000</v>
      </c>
      <c r="G15" s="19">
        <v>738080</v>
      </c>
      <c r="H15" s="100">
        <v>2560000</v>
      </c>
      <c r="I15" s="101">
        <v>2035042</v>
      </c>
      <c r="J15" s="19">
        <v>12500</v>
      </c>
      <c r="K15" s="19">
        <v>2181000</v>
      </c>
      <c r="L15" s="99">
        <v>1784169</v>
      </c>
      <c r="M15" s="19"/>
      <c r="N15" s="102">
        <v>411179</v>
      </c>
      <c r="O15" s="19">
        <v>256931</v>
      </c>
      <c r="P15" s="19">
        <v>4046029</v>
      </c>
      <c r="Q15" s="19">
        <v>1256038</v>
      </c>
      <c r="R15" s="19">
        <v>16372</v>
      </c>
      <c r="S15" s="19">
        <v>5504352</v>
      </c>
      <c r="T15" s="19">
        <v>148000</v>
      </c>
      <c r="U15" s="103">
        <v>164197</v>
      </c>
      <c r="V15" s="104">
        <v>6798439</v>
      </c>
      <c r="W15" s="19">
        <v>1032062</v>
      </c>
      <c r="X15" s="19">
        <v>80000</v>
      </c>
      <c r="Y15" s="100">
        <v>18725000</v>
      </c>
      <c r="Z15" s="18">
        <f>SUM(B15:Y15)</f>
        <v>65145771</v>
      </c>
      <c r="AC15" s="80"/>
      <c r="AD15" s="80"/>
      <c r="AE15" s="80"/>
    </row>
    <row r="16" spans="1:38" x14ac:dyDescent="0.25">
      <c r="A16" s="8" t="s">
        <v>14</v>
      </c>
      <c r="B16" s="19">
        <v>94628</v>
      </c>
      <c r="C16" s="19">
        <v>568598</v>
      </c>
      <c r="D16" s="19"/>
      <c r="E16" s="99">
        <v>888825</v>
      </c>
      <c r="F16" s="60">
        <v>1493000</v>
      </c>
      <c r="G16" s="19">
        <v>32272</v>
      </c>
      <c r="H16" s="100"/>
      <c r="I16" s="101">
        <v>97432</v>
      </c>
      <c r="J16" s="19">
        <v>60000</v>
      </c>
      <c r="K16" s="19"/>
      <c r="L16" s="100"/>
      <c r="M16" s="19"/>
      <c r="N16" s="100"/>
      <c r="O16" s="19">
        <v>121576</v>
      </c>
      <c r="P16" s="19">
        <v>118362</v>
      </c>
      <c r="Q16" s="19"/>
      <c r="R16" s="19"/>
      <c r="S16" s="19">
        <v>12728709</v>
      </c>
      <c r="T16" s="19">
        <v>330000</v>
      </c>
      <c r="U16" s="103">
        <v>125893</v>
      </c>
      <c r="V16" s="46"/>
      <c r="W16" s="19">
        <v>187637</v>
      </c>
      <c r="X16" s="19"/>
      <c r="Y16" s="100">
        <v>10493000</v>
      </c>
      <c r="Z16" s="18">
        <f>SUM(B16:Y16)</f>
        <v>27339932</v>
      </c>
      <c r="AC16" s="80"/>
      <c r="AD16" s="80"/>
      <c r="AE16" s="80"/>
    </row>
    <row r="17" spans="1:31" x14ac:dyDescent="0.25">
      <c r="A17" s="8" t="s">
        <v>15</v>
      </c>
      <c r="B17" s="19">
        <v>10</v>
      </c>
      <c r="C17" s="19">
        <v>159</v>
      </c>
      <c r="D17" s="19">
        <v>18</v>
      </c>
      <c r="E17" s="99">
        <v>1682</v>
      </c>
      <c r="F17" s="60">
        <v>171</v>
      </c>
      <c r="G17" s="19">
        <v>20</v>
      </c>
      <c r="H17" s="100">
        <v>286</v>
      </c>
      <c r="I17" s="101">
        <v>1287</v>
      </c>
      <c r="J17" s="19">
        <v>47</v>
      </c>
      <c r="K17" s="19">
        <v>24248</v>
      </c>
      <c r="L17" s="100">
        <v>12</v>
      </c>
      <c r="M17" s="19"/>
      <c r="N17" s="102">
        <v>68481</v>
      </c>
      <c r="O17" s="19">
        <v>25</v>
      </c>
      <c r="P17" s="19">
        <v>266</v>
      </c>
      <c r="Q17" s="19">
        <v>21</v>
      </c>
      <c r="R17" s="19">
        <v>14</v>
      </c>
      <c r="S17" s="60">
        <v>290</v>
      </c>
      <c r="T17" s="19">
        <v>87</v>
      </c>
      <c r="U17" s="103">
        <v>185</v>
      </c>
      <c r="V17" s="46">
        <v>7</v>
      </c>
      <c r="W17" s="19">
        <v>9</v>
      </c>
      <c r="X17" s="19" t="s">
        <v>32</v>
      </c>
      <c r="Y17" s="100">
        <v>1300</v>
      </c>
      <c r="Z17" s="18">
        <f>SUM(B17:Y17)</f>
        <v>98625</v>
      </c>
    </row>
    <row r="18" spans="1:31" s="5" customFormat="1" x14ac:dyDescent="0.25">
      <c r="A18" s="8"/>
      <c r="B18" s="19"/>
      <c r="C18" s="19"/>
      <c r="D18" s="19"/>
      <c r="E18" s="19"/>
      <c r="F18" s="20"/>
      <c r="G18" s="19"/>
      <c r="H18" s="100"/>
      <c r="I18" s="101"/>
      <c r="J18" s="19"/>
      <c r="K18" s="19"/>
      <c r="L18" s="100"/>
      <c r="M18" s="19"/>
      <c r="N18" s="19"/>
      <c r="O18" s="19"/>
      <c r="P18" s="19"/>
      <c r="Q18" s="19"/>
      <c r="R18" s="19"/>
      <c r="S18" s="100"/>
      <c r="T18" s="19"/>
      <c r="U18" s="100"/>
      <c r="V18" s="100"/>
      <c r="W18" s="19"/>
      <c r="X18" s="19"/>
      <c r="Y18" s="105"/>
      <c r="Z18" s="18"/>
      <c r="AA18" s="8"/>
      <c r="AB18" s="8"/>
      <c r="AC18" s="8"/>
      <c r="AD18" s="8"/>
      <c r="AE18" s="8"/>
    </row>
    <row r="19" spans="1:31" x14ac:dyDescent="0.25">
      <c r="A19" s="7" t="s">
        <v>16</v>
      </c>
      <c r="B19" s="18"/>
      <c r="C19" s="19"/>
      <c r="D19" s="19"/>
      <c r="E19" s="19"/>
      <c r="F19" s="16"/>
      <c r="G19" s="19"/>
      <c r="H19" s="106"/>
      <c r="I19" s="106"/>
      <c r="J19" s="110"/>
      <c r="K19" s="19"/>
      <c r="L19" s="100"/>
      <c r="M19" s="19"/>
      <c r="N19" s="19"/>
      <c r="O19" s="19"/>
      <c r="P19" s="19"/>
      <c r="Q19" s="19"/>
      <c r="R19" s="19"/>
      <c r="S19" s="100"/>
      <c r="T19" s="19"/>
      <c r="U19" s="100"/>
      <c r="V19" s="100"/>
      <c r="W19" s="19"/>
      <c r="X19" s="19"/>
      <c r="Y19" s="87"/>
      <c r="Z19" s="18"/>
    </row>
    <row r="20" spans="1:31" x14ac:dyDescent="0.25">
      <c r="A20" s="10" t="s">
        <v>2</v>
      </c>
      <c r="B20" s="55"/>
      <c r="C20" s="19"/>
      <c r="D20" s="19"/>
      <c r="E20" s="19"/>
      <c r="F20" s="59">
        <f>290.3+38.6</f>
        <v>328.90000000000003</v>
      </c>
      <c r="G20" s="19"/>
      <c r="H20" s="107"/>
      <c r="I20" s="108"/>
      <c r="J20" s="19"/>
      <c r="K20" s="19"/>
      <c r="L20" s="100"/>
      <c r="M20" s="19"/>
      <c r="N20" s="19"/>
      <c r="O20" s="19"/>
      <c r="P20" s="24">
        <v>2.4700000000000002</v>
      </c>
      <c r="Q20" s="19"/>
      <c r="R20" s="19"/>
      <c r="S20" s="100"/>
      <c r="T20" s="19"/>
      <c r="U20" s="100"/>
      <c r="V20" s="100"/>
      <c r="W20" s="19">
        <v>3.39</v>
      </c>
      <c r="X20" s="19"/>
      <c r="Y20" s="84"/>
      <c r="Z20" s="25">
        <f>SUM(B20:X20)</f>
        <v>334.76000000000005</v>
      </c>
    </row>
    <row r="21" spans="1:31" x14ac:dyDescent="0.25">
      <c r="A21" s="10" t="s">
        <v>17</v>
      </c>
      <c r="B21" s="55"/>
      <c r="C21" s="19"/>
      <c r="D21" s="19"/>
      <c r="E21" s="19"/>
      <c r="F21" s="60">
        <f>7876000+2175000</f>
        <v>10051000</v>
      </c>
      <c r="G21" s="19"/>
      <c r="H21" s="71"/>
      <c r="I21" s="71"/>
      <c r="J21" s="19"/>
      <c r="K21" s="19"/>
      <c r="L21" s="100"/>
      <c r="M21" s="19"/>
      <c r="N21" s="19"/>
      <c r="O21" s="19"/>
      <c r="P21" s="19">
        <v>28949</v>
      </c>
      <c r="Q21" s="19"/>
      <c r="R21" s="19"/>
      <c r="S21" s="100"/>
      <c r="T21" s="19"/>
      <c r="U21" s="100"/>
      <c r="V21" s="100"/>
      <c r="W21" s="19">
        <v>186254</v>
      </c>
      <c r="X21" s="19"/>
      <c r="Y21" s="84"/>
      <c r="Z21" s="18">
        <f>SUM(B21:X21)</f>
        <v>10266203</v>
      </c>
    </row>
    <row r="22" spans="1:31" x14ac:dyDescent="0.25">
      <c r="A22" s="10"/>
      <c r="B22" s="55"/>
      <c r="C22" s="19"/>
      <c r="D22" s="19"/>
      <c r="E22" s="19"/>
      <c r="F22" s="20"/>
      <c r="G22" s="19"/>
      <c r="H22" s="6"/>
      <c r="I22" s="226"/>
      <c r="J22" s="19"/>
      <c r="K22" s="19"/>
      <c r="L22" s="100"/>
      <c r="M22" s="19"/>
      <c r="N22" s="19"/>
      <c r="O22" s="19"/>
      <c r="P22" s="19"/>
      <c r="Q22" s="19"/>
      <c r="R22" s="19"/>
      <c r="S22" s="19"/>
      <c r="T22" s="19"/>
      <c r="U22" s="100"/>
      <c r="V22" s="100"/>
      <c r="W22" s="19"/>
      <c r="X22" s="19"/>
      <c r="Y22" s="84"/>
      <c r="Z22" s="18"/>
    </row>
    <row r="23" spans="1:31" x14ac:dyDescent="0.25">
      <c r="A23" s="7" t="s">
        <v>18</v>
      </c>
      <c r="B23" s="18"/>
      <c r="C23" s="19"/>
      <c r="D23" s="19"/>
      <c r="E23" s="19"/>
      <c r="F23" s="16"/>
      <c r="G23" s="19"/>
      <c r="H23" s="7"/>
      <c r="I23" s="227"/>
      <c r="J23" s="19"/>
      <c r="K23" s="19"/>
      <c r="L23" s="100"/>
      <c r="M23" s="19"/>
      <c r="N23" s="19"/>
      <c r="O23" s="19"/>
      <c r="P23" s="19"/>
      <c r="Q23" s="19"/>
      <c r="R23" s="19"/>
      <c r="S23" s="19"/>
      <c r="T23" s="19"/>
      <c r="U23" s="100"/>
      <c r="V23" s="100"/>
      <c r="W23" s="19"/>
      <c r="X23" s="19"/>
      <c r="Y23" s="87"/>
      <c r="Z23" s="18"/>
    </row>
    <row r="24" spans="1:31" x14ac:dyDescent="0.25">
      <c r="A24" s="10" t="s">
        <v>2</v>
      </c>
      <c r="B24" s="55"/>
      <c r="C24" s="19"/>
      <c r="D24" s="19"/>
      <c r="E24" s="24"/>
      <c r="F24" s="59">
        <v>61.3</v>
      </c>
      <c r="G24" s="19"/>
      <c r="H24" s="71"/>
      <c r="I24" s="71"/>
      <c r="J24" s="24"/>
      <c r="K24" s="19"/>
      <c r="L24" s="100"/>
      <c r="M24" s="19"/>
      <c r="N24" s="19"/>
      <c r="O24" s="19"/>
      <c r="P24" s="24"/>
      <c r="Q24" s="19"/>
      <c r="R24" s="19"/>
      <c r="S24" s="19"/>
      <c r="T24" s="19"/>
      <c r="U24" s="66"/>
      <c r="V24" s="100"/>
      <c r="W24" s="19"/>
      <c r="X24" s="19"/>
      <c r="Y24" s="84"/>
      <c r="Z24" s="25">
        <f>SUM(B24:X24)</f>
        <v>61.3</v>
      </c>
    </row>
    <row r="25" spans="1:31" x14ac:dyDescent="0.25">
      <c r="A25" s="10" t="s">
        <v>17</v>
      </c>
      <c r="B25" s="55"/>
      <c r="C25" s="19"/>
      <c r="D25" s="19"/>
      <c r="E25" s="19"/>
      <c r="F25" s="60">
        <v>7738000</v>
      </c>
      <c r="G25" s="19"/>
      <c r="H25" s="71"/>
      <c r="I25" s="71"/>
      <c r="J25" s="19"/>
      <c r="K25" s="19"/>
      <c r="L25" s="100"/>
      <c r="M25" s="19"/>
      <c r="N25" s="19"/>
      <c r="O25" s="19"/>
      <c r="P25" s="19"/>
      <c r="Q25" s="19"/>
      <c r="R25" s="19"/>
      <c r="S25" s="19"/>
      <c r="T25" s="19"/>
      <c r="U25" s="100"/>
      <c r="V25" s="100"/>
      <c r="W25" s="19"/>
      <c r="X25" s="19"/>
      <c r="Y25" s="84"/>
      <c r="Z25" s="18">
        <f>SUM(B25:X25)</f>
        <v>7738000</v>
      </c>
    </row>
    <row r="26" spans="1:31" x14ac:dyDescent="0.25">
      <c r="A26" s="10"/>
      <c r="B26" s="55"/>
      <c r="C26" s="19"/>
      <c r="D26" s="19"/>
      <c r="E26" s="19"/>
      <c r="F26" s="20"/>
      <c r="G26" s="19"/>
      <c r="H26" s="6"/>
      <c r="I26" s="226"/>
      <c r="J26" s="19"/>
      <c r="K26" s="19"/>
      <c r="L26" s="100"/>
      <c r="M26" s="19"/>
      <c r="N26" s="19"/>
      <c r="O26" s="19"/>
      <c r="P26" s="19"/>
      <c r="Q26" s="19"/>
      <c r="R26" s="19"/>
      <c r="S26" s="19"/>
      <c r="T26" s="19"/>
      <c r="U26" s="100"/>
      <c r="V26" s="100"/>
      <c r="W26" s="19"/>
      <c r="X26" s="19"/>
      <c r="Y26" s="84"/>
      <c r="Z26" s="18"/>
    </row>
    <row r="27" spans="1:31" x14ac:dyDescent="0.25">
      <c r="A27" s="7" t="s">
        <v>19</v>
      </c>
      <c r="B27" s="18"/>
      <c r="C27" s="19"/>
      <c r="D27" s="19"/>
      <c r="E27" s="19"/>
      <c r="F27" s="16"/>
      <c r="G27" s="19"/>
      <c r="H27" s="19"/>
      <c r="I27" s="227"/>
      <c r="J27" s="19"/>
      <c r="K27" s="19"/>
      <c r="L27" s="100"/>
      <c r="M27" s="19"/>
      <c r="N27" s="19"/>
      <c r="O27" s="19"/>
      <c r="P27" s="19"/>
      <c r="Q27" s="19"/>
      <c r="R27" s="19"/>
      <c r="S27" s="19"/>
      <c r="T27" s="19"/>
      <c r="U27" s="100"/>
      <c r="V27" s="100"/>
      <c r="W27" s="19"/>
      <c r="X27" s="19"/>
      <c r="Y27" s="87"/>
      <c r="Z27" s="18"/>
    </row>
    <row r="28" spans="1:31" x14ac:dyDescent="0.25">
      <c r="A28" s="10" t="s">
        <v>2</v>
      </c>
      <c r="B28" s="55"/>
      <c r="C28" s="19"/>
      <c r="D28" s="24">
        <v>0.47</v>
      </c>
      <c r="E28" s="19"/>
      <c r="F28" s="109"/>
      <c r="G28" s="19">
        <v>0.14199999999999999</v>
      </c>
      <c r="H28" s="19"/>
      <c r="I28" s="107">
        <v>70.487404999999995</v>
      </c>
      <c r="J28" s="110"/>
      <c r="K28" s="19"/>
      <c r="L28" s="111">
        <v>0.46950199999999997</v>
      </c>
      <c r="M28" s="24">
        <v>3.7616999999999998</v>
      </c>
      <c r="N28" s="19"/>
      <c r="O28" s="19">
        <v>2.859</v>
      </c>
      <c r="P28" s="19">
        <v>43.290999999999997</v>
      </c>
      <c r="Q28" s="24">
        <v>0.08</v>
      </c>
      <c r="R28" s="19"/>
      <c r="S28" s="19"/>
      <c r="T28" s="19"/>
      <c r="U28" s="112">
        <v>16.228218642810003</v>
      </c>
      <c r="V28" s="113">
        <v>0.33068179100438205</v>
      </c>
      <c r="W28" s="19">
        <v>0.74</v>
      </c>
      <c r="X28" s="19"/>
      <c r="Y28" s="84"/>
      <c r="Z28" s="25">
        <f>SUM(B28:Y28)</f>
        <v>138.8595074338144</v>
      </c>
    </row>
    <row r="29" spans="1:31" x14ac:dyDescent="0.25">
      <c r="A29" s="10" t="s">
        <v>17</v>
      </c>
      <c r="B29" s="55"/>
      <c r="C29" s="19"/>
      <c r="D29" s="19">
        <v>608401</v>
      </c>
      <c r="E29" s="19"/>
      <c r="F29" s="99"/>
      <c r="G29" s="19">
        <v>44446</v>
      </c>
      <c r="H29" s="19"/>
      <c r="I29" s="114">
        <v>7827397</v>
      </c>
      <c r="J29" s="19"/>
      <c r="K29" s="19"/>
      <c r="L29" s="99">
        <v>257049</v>
      </c>
      <c r="M29" s="19">
        <v>1052631</v>
      </c>
      <c r="N29" s="19"/>
      <c r="O29" s="19">
        <v>61657</v>
      </c>
      <c r="P29" s="19">
        <v>3731448</v>
      </c>
      <c r="Q29" s="19">
        <v>51604</v>
      </c>
      <c r="R29" s="19"/>
      <c r="S29" s="19"/>
      <c r="T29" s="19"/>
      <c r="U29" s="103">
        <v>2203993</v>
      </c>
      <c r="V29" s="115">
        <v>410241</v>
      </c>
      <c r="W29" s="19">
        <v>71825</v>
      </c>
      <c r="X29" s="19"/>
      <c r="Y29" s="84"/>
      <c r="Z29" s="18">
        <f>SUM(B29:Y29)</f>
        <v>16320692</v>
      </c>
    </row>
    <row r="30" spans="1:31" x14ac:dyDescent="0.25">
      <c r="B30" s="19"/>
      <c r="C30" s="19"/>
      <c r="D30" s="19"/>
      <c r="E30" s="19"/>
      <c r="F30" s="19"/>
      <c r="G30" s="19"/>
      <c r="H30" s="100"/>
      <c r="I30" s="19"/>
      <c r="J30" s="19"/>
      <c r="K30" s="19"/>
      <c r="L30" s="100"/>
      <c r="M30" s="19"/>
      <c r="N30" s="19"/>
      <c r="O30" s="19"/>
      <c r="P30" s="19"/>
      <c r="Q30" s="19"/>
      <c r="R30" s="19"/>
      <c r="S30" s="19"/>
      <c r="T30" s="19"/>
      <c r="U30" s="100"/>
      <c r="V30" s="100"/>
      <c r="W30" s="19"/>
      <c r="X30" s="19"/>
      <c r="Y30" s="19"/>
      <c r="Z30" s="18"/>
    </row>
    <row r="31" spans="1:31" x14ac:dyDescent="0.25">
      <c r="A31" s="9" t="s">
        <v>52</v>
      </c>
      <c r="B31" s="18"/>
      <c r="C31" s="19"/>
      <c r="D31" s="19"/>
      <c r="E31" s="19"/>
      <c r="F31" s="19"/>
      <c r="G31" s="19"/>
      <c r="H31" s="100"/>
      <c r="I31" s="19"/>
      <c r="J31" s="19"/>
      <c r="K31" s="19"/>
      <c r="L31" s="100"/>
      <c r="M31" s="19"/>
      <c r="N31" s="19"/>
      <c r="O31" s="19"/>
      <c r="P31" s="19"/>
      <c r="Q31" s="19"/>
      <c r="R31" s="19"/>
      <c r="S31" s="19"/>
      <c r="T31" s="19"/>
      <c r="U31" s="100"/>
      <c r="V31" s="100"/>
      <c r="W31" s="19"/>
      <c r="X31" s="19"/>
      <c r="Y31" s="19"/>
      <c r="Z31" s="18"/>
    </row>
    <row r="32" spans="1:31" x14ac:dyDescent="0.25">
      <c r="A32" s="9" t="s">
        <v>2</v>
      </c>
      <c r="B32" s="25">
        <f t="shared" ref="B32:O32" si="0">B4+B20+B24+B28</f>
        <v>21.4</v>
      </c>
      <c r="C32" s="25">
        <f t="shared" si="0"/>
        <v>23.8</v>
      </c>
      <c r="D32" s="25">
        <f t="shared" si="0"/>
        <v>5.5299999999999994</v>
      </c>
      <c r="E32" s="25">
        <f t="shared" si="0"/>
        <v>406.89045654699999</v>
      </c>
      <c r="F32" s="25">
        <f t="shared" si="0"/>
        <v>575</v>
      </c>
      <c r="G32" s="25">
        <f t="shared" si="0"/>
        <v>3.242</v>
      </c>
      <c r="H32" s="25">
        <f t="shared" si="0"/>
        <v>40.665999999999997</v>
      </c>
      <c r="I32" s="25">
        <f t="shared" si="0"/>
        <v>105.917405</v>
      </c>
      <c r="J32" s="25">
        <f t="shared" si="0"/>
        <v>4.66</v>
      </c>
      <c r="K32" s="25">
        <f t="shared" si="0"/>
        <v>13.9</v>
      </c>
      <c r="L32" s="116">
        <f t="shared" si="0"/>
        <v>11.609502000000001</v>
      </c>
      <c r="M32" s="25">
        <f t="shared" si="0"/>
        <v>3.7616999999999998</v>
      </c>
      <c r="N32" s="25">
        <f t="shared" si="0"/>
        <v>125.5</v>
      </c>
      <c r="O32" s="25">
        <f t="shared" si="0"/>
        <v>29.738999999999997</v>
      </c>
      <c r="P32" s="25">
        <f>P4+P20+P28</f>
        <v>151.20400000000001</v>
      </c>
      <c r="Q32" s="25">
        <f t="shared" ref="Q32:Z32" si="1">Q4+Q20+Q24+Q28</f>
        <v>2.5670000000000002</v>
      </c>
      <c r="R32" s="25">
        <f t="shared" si="1"/>
        <v>1.512</v>
      </c>
      <c r="S32" s="25">
        <f t="shared" si="1"/>
        <v>1266.60277</v>
      </c>
      <c r="T32" s="25">
        <f t="shared" si="1"/>
        <v>34.9</v>
      </c>
      <c r="U32" s="116">
        <f t="shared" si="1"/>
        <v>33.497479199370005</v>
      </c>
      <c r="V32" s="116">
        <f t="shared" si="1"/>
        <v>7.2598265340710419</v>
      </c>
      <c r="W32" s="25">
        <f t="shared" si="1"/>
        <v>20.849999999999998</v>
      </c>
      <c r="X32" s="25">
        <f t="shared" si="1"/>
        <v>20</v>
      </c>
      <c r="Y32" s="25">
        <f t="shared" si="1"/>
        <v>1173.8</v>
      </c>
      <c r="Z32" s="25">
        <f t="shared" si="1"/>
        <v>4083.8091392804408</v>
      </c>
    </row>
    <row r="34" spans="1:26" x14ac:dyDescent="0.25">
      <c r="A34" s="9" t="s">
        <v>99</v>
      </c>
      <c r="Z34" s="8"/>
    </row>
    <row r="35" spans="1:26" x14ac:dyDescent="0.25">
      <c r="A35" s="9" t="s">
        <v>74</v>
      </c>
      <c r="F35" s="117"/>
      <c r="Z35" s="8"/>
    </row>
    <row r="36" spans="1:26" x14ac:dyDescent="0.25">
      <c r="A36" s="9" t="s">
        <v>89</v>
      </c>
      <c r="Z36" s="8"/>
    </row>
    <row r="37" spans="1:26" x14ac:dyDescent="0.25">
      <c r="Z37" s="8"/>
    </row>
    <row r="38" spans="1:26" x14ac:dyDescent="0.25">
      <c r="Z38" s="8"/>
    </row>
    <row r="39" spans="1:26" x14ac:dyDescent="0.25">
      <c r="Z39" s="8"/>
    </row>
    <row r="40" spans="1:26" x14ac:dyDescent="0.25">
      <c r="Z40" s="8"/>
    </row>
    <row r="41" spans="1:26" x14ac:dyDescent="0.25">
      <c r="Z41" s="8"/>
    </row>
    <row r="42" spans="1:26" x14ac:dyDescent="0.25">
      <c r="Z42" s="10"/>
    </row>
    <row r="43" spans="1:26" x14ac:dyDescent="0.25">
      <c r="H43" s="118"/>
    </row>
    <row r="44" spans="1:26" x14ac:dyDescent="0.25">
      <c r="H44" s="119"/>
    </row>
    <row r="45" spans="1:26" x14ac:dyDescent="0.25">
      <c r="H45" s="118"/>
    </row>
  </sheetData>
  <sheetProtection algorithmName="SHA-512" hashValue="9eWSy0D9MdXdRv+XAEi3KdO941BbEouwLLRMW0XRowXoREhASFwvQthcWFkr72jBy1eo6mwRhgcg+tBtG5p/XQ==" saltValue="AWHWSWFViECqiBNkpgrGBQ==" spinCount="100000" sheet="1" objects="1" scenarios="1"/>
  <pageMargins left="0.7" right="0.7" top="0.75" bottom="0.75" header="0.3" footer="0.3"/>
  <pageSetup paperSize="9" scale="42" orientation="landscape" r:id="rId1"/>
  <ignoredErrors>
    <ignoredError sqref="P32" formula="1"/>
    <ignoredError sqref="F20:F21"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29"/>
  <sheetViews>
    <sheetView workbookViewId="0">
      <selection activeCell="E33" sqref="E33"/>
    </sheetView>
  </sheetViews>
  <sheetFormatPr defaultRowHeight="15" x14ac:dyDescent="0.25"/>
  <cols>
    <col min="1" max="1" width="76.42578125" bestFit="1" customWidth="1"/>
    <col min="2" max="2" width="10.7109375" customWidth="1"/>
    <col min="3" max="3" width="10.7109375" style="5" customWidth="1"/>
    <col min="4" max="4" width="10.7109375" customWidth="1"/>
  </cols>
  <sheetData>
    <row r="1" spans="1:4" ht="28.5" x14ac:dyDescent="0.45">
      <c r="A1" s="11" t="s">
        <v>30</v>
      </c>
      <c r="B1" s="10"/>
      <c r="C1" s="10"/>
      <c r="D1" s="10"/>
    </row>
    <row r="2" spans="1:4" x14ac:dyDescent="0.25">
      <c r="A2" s="9"/>
      <c r="B2" s="12">
        <v>2016</v>
      </c>
      <c r="C2" s="12">
        <v>2015</v>
      </c>
      <c r="D2" s="12">
        <v>2014</v>
      </c>
    </row>
    <row r="3" spans="1:4" x14ac:dyDescent="0.25">
      <c r="A3" s="9" t="s">
        <v>1</v>
      </c>
      <c r="B3" s="9"/>
      <c r="C3" s="9"/>
      <c r="D3" s="9"/>
    </row>
    <row r="4" spans="1:4" x14ac:dyDescent="0.25">
      <c r="A4" s="6" t="s">
        <v>2</v>
      </c>
      <c r="B4" s="204">
        <v>4.66</v>
      </c>
      <c r="C4" s="204">
        <v>4.58</v>
      </c>
      <c r="D4" s="204">
        <v>4.4000000000000004</v>
      </c>
    </row>
    <row r="5" spans="1:4" x14ac:dyDescent="0.25">
      <c r="A5" s="10" t="s">
        <v>3</v>
      </c>
      <c r="B5" s="168">
        <v>0.99</v>
      </c>
      <c r="C5" s="168">
        <v>0.99</v>
      </c>
      <c r="D5" s="168">
        <v>0.99</v>
      </c>
    </row>
    <row r="6" spans="1:4" x14ac:dyDescent="0.25">
      <c r="A6" s="10" t="s">
        <v>4</v>
      </c>
      <c r="B6" s="168">
        <v>0.01</v>
      </c>
      <c r="C6" s="168">
        <v>0.01</v>
      </c>
      <c r="D6" s="168">
        <v>0.01</v>
      </c>
    </row>
    <row r="7" spans="1:4" x14ac:dyDescent="0.25">
      <c r="A7" s="10" t="s">
        <v>5</v>
      </c>
      <c r="B7" s="2">
        <v>0</v>
      </c>
      <c r="C7" s="2">
        <v>0</v>
      </c>
      <c r="D7" s="2">
        <v>0</v>
      </c>
    </row>
    <row r="8" spans="1:4" x14ac:dyDescent="0.25">
      <c r="A8" s="7" t="s">
        <v>6</v>
      </c>
      <c r="B8" s="7"/>
      <c r="C8" s="7"/>
      <c r="D8" s="7"/>
    </row>
    <row r="9" spans="1:4" x14ac:dyDescent="0.25">
      <c r="A9" s="6" t="s">
        <v>7</v>
      </c>
      <c r="B9" s="168">
        <v>0.373</v>
      </c>
      <c r="C9" s="168">
        <v>0.372</v>
      </c>
      <c r="D9" s="168">
        <v>0.35</v>
      </c>
    </row>
    <row r="10" spans="1:4" x14ac:dyDescent="0.25">
      <c r="A10" s="6" t="s">
        <v>8</v>
      </c>
      <c r="B10" s="168">
        <v>0.45700000000000002</v>
      </c>
      <c r="C10" s="168">
        <v>0.46400000000000002</v>
      </c>
      <c r="D10" s="168">
        <v>0.496</v>
      </c>
    </row>
    <row r="11" spans="1:4" x14ac:dyDescent="0.25">
      <c r="A11" s="8" t="s">
        <v>9</v>
      </c>
      <c r="B11" s="168">
        <v>0.155</v>
      </c>
      <c r="C11" s="168">
        <v>0.153</v>
      </c>
      <c r="D11" s="168">
        <v>0.14000000000000001</v>
      </c>
    </row>
    <row r="12" spans="1:4" x14ac:dyDescent="0.25">
      <c r="A12" s="8" t="s">
        <v>10</v>
      </c>
      <c r="B12" s="3"/>
      <c r="C12" s="3"/>
      <c r="D12" s="3"/>
    </row>
    <row r="13" spans="1:4" x14ac:dyDescent="0.25">
      <c r="A13" s="8" t="s">
        <v>11</v>
      </c>
      <c r="B13" s="17">
        <v>0.01</v>
      </c>
      <c r="C13" s="17">
        <v>0.01</v>
      </c>
      <c r="D13" s="17">
        <v>0.01</v>
      </c>
    </row>
    <row r="14" spans="1:4" x14ac:dyDescent="0.25">
      <c r="A14" s="9" t="s">
        <v>12</v>
      </c>
      <c r="B14" s="9"/>
      <c r="C14" s="9"/>
      <c r="D14" s="9"/>
    </row>
    <row r="15" spans="1:4" x14ac:dyDescent="0.25">
      <c r="A15" s="8" t="s">
        <v>13</v>
      </c>
      <c r="B15" s="57">
        <v>12500</v>
      </c>
      <c r="C15" s="57">
        <v>14500</v>
      </c>
      <c r="D15" s="57">
        <v>15500</v>
      </c>
    </row>
    <row r="16" spans="1:4" x14ac:dyDescent="0.25">
      <c r="A16" s="8" t="s">
        <v>14</v>
      </c>
      <c r="B16" s="57">
        <v>60000</v>
      </c>
      <c r="C16" s="57">
        <v>58100</v>
      </c>
      <c r="D16" s="57">
        <v>56500</v>
      </c>
    </row>
    <row r="17" spans="1:4" x14ac:dyDescent="0.25">
      <c r="A17" s="8" t="s">
        <v>15</v>
      </c>
      <c r="B17" s="57">
        <v>47</v>
      </c>
      <c r="C17" s="57">
        <v>48</v>
      </c>
      <c r="D17" s="57">
        <v>49</v>
      </c>
    </row>
    <row r="18" spans="1:4" x14ac:dyDescent="0.25">
      <c r="A18" s="8"/>
      <c r="B18" s="10"/>
      <c r="C18" s="10"/>
      <c r="D18" s="10"/>
    </row>
    <row r="19" spans="1:4" x14ac:dyDescent="0.25">
      <c r="A19" s="7" t="s">
        <v>16</v>
      </c>
      <c r="B19" s="7"/>
      <c r="C19" s="7"/>
      <c r="D19" s="7"/>
    </row>
    <row r="20" spans="1:4" x14ac:dyDescent="0.25">
      <c r="A20" s="10" t="s">
        <v>2</v>
      </c>
      <c r="B20" s="2"/>
      <c r="C20" s="2"/>
      <c r="D20" s="2"/>
    </row>
    <row r="21" spans="1:4" x14ac:dyDescent="0.25">
      <c r="A21" s="10" t="s">
        <v>17</v>
      </c>
      <c r="B21" s="2"/>
      <c r="C21" s="2"/>
      <c r="D21" s="2"/>
    </row>
    <row r="22" spans="1:4" x14ac:dyDescent="0.25">
      <c r="A22" s="10"/>
      <c r="B22" s="6"/>
      <c r="C22" s="6"/>
      <c r="D22" s="6"/>
    </row>
    <row r="23" spans="1:4" x14ac:dyDescent="0.25">
      <c r="A23" s="7" t="s">
        <v>18</v>
      </c>
      <c r="B23" s="7"/>
      <c r="C23" s="7"/>
      <c r="D23" s="7"/>
    </row>
    <row r="24" spans="1:4" x14ac:dyDescent="0.25">
      <c r="A24" s="10" t="s">
        <v>2</v>
      </c>
      <c r="B24" s="36"/>
      <c r="C24" s="36"/>
      <c r="D24" s="36"/>
    </row>
    <row r="25" spans="1:4" x14ac:dyDescent="0.25">
      <c r="A25" s="10" t="s">
        <v>17</v>
      </c>
      <c r="B25" s="2"/>
      <c r="C25" s="2"/>
      <c r="D25" s="2"/>
    </row>
    <row r="26" spans="1:4" x14ac:dyDescent="0.25">
      <c r="A26" s="10"/>
      <c r="B26" s="6"/>
      <c r="C26" s="6"/>
      <c r="D26" s="6"/>
    </row>
    <row r="27" spans="1:4" x14ac:dyDescent="0.25">
      <c r="A27" s="7" t="s">
        <v>19</v>
      </c>
      <c r="B27" s="7"/>
      <c r="C27" s="7"/>
      <c r="D27" s="7"/>
    </row>
    <row r="28" spans="1:4" x14ac:dyDescent="0.25">
      <c r="A28" s="10" t="s">
        <v>2</v>
      </c>
      <c r="B28" s="36"/>
      <c r="C28" s="36"/>
      <c r="D28" s="36"/>
    </row>
    <row r="29" spans="1:4" x14ac:dyDescent="0.25">
      <c r="A29" s="10" t="s">
        <v>17</v>
      </c>
      <c r="B29" s="2"/>
      <c r="C29" s="2"/>
      <c r="D29" s="2"/>
    </row>
  </sheetData>
  <sheetProtection algorithmName="SHA-512" hashValue="/vVDyu1UkJBQB8pdMFaRnKyP+iXg1O+DkRU+naupyMRO7EH0EMG3Efm4hu7ZsK+VZ8XIGFfB0tIVLycmyC+Mlg==" saltValue="y/vkv1OJNK+2c6RB5vRfRg==" spinCount="100000" sheet="1" objects="1" scenarios="1"/>
  <pageMargins left="0.7" right="0.7" top="0.75" bottom="0.75" header="0.3" footer="0.3"/>
  <pageSetup paperSize="9"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workbookViewId="0">
      <selection activeCell="E35" sqref="E35"/>
    </sheetView>
  </sheetViews>
  <sheetFormatPr defaultRowHeight="15" x14ac:dyDescent="0.25"/>
  <cols>
    <col min="1" max="1" width="69.28515625" style="8" customWidth="1"/>
    <col min="2" max="3" width="8.5703125" style="8" customWidth="1"/>
    <col min="4" max="5" width="9.5703125" style="8" customWidth="1"/>
    <col min="6" max="7" width="9.140625" style="8"/>
  </cols>
  <sheetData>
    <row r="1" spans="1:5" ht="28.5" x14ac:dyDescent="0.45">
      <c r="A1" s="11" t="s">
        <v>24</v>
      </c>
    </row>
    <row r="2" spans="1:5" x14ac:dyDescent="0.25">
      <c r="A2" s="9"/>
      <c r="B2" s="12">
        <v>2016</v>
      </c>
      <c r="C2" s="12">
        <v>2015</v>
      </c>
      <c r="D2" s="12">
        <v>2014</v>
      </c>
      <c r="E2" s="12">
        <v>2013</v>
      </c>
    </row>
    <row r="3" spans="1:5" x14ac:dyDescent="0.25">
      <c r="A3" s="9" t="s">
        <v>1</v>
      </c>
      <c r="B3" s="9"/>
      <c r="C3" s="9"/>
      <c r="D3" s="9"/>
      <c r="E3" s="9"/>
    </row>
    <row r="4" spans="1:5" x14ac:dyDescent="0.25">
      <c r="A4" s="139" t="s">
        <v>2</v>
      </c>
      <c r="B4" s="123" t="s">
        <v>92</v>
      </c>
      <c r="C4" s="123" t="s">
        <v>25</v>
      </c>
      <c r="D4" s="123" t="s">
        <v>26</v>
      </c>
      <c r="E4" s="123" t="s">
        <v>27</v>
      </c>
    </row>
    <row r="5" spans="1:5" x14ac:dyDescent="0.25">
      <c r="A5" s="10" t="s">
        <v>3</v>
      </c>
      <c r="B5" s="140">
        <v>0</v>
      </c>
      <c r="C5" s="140">
        <v>0</v>
      </c>
      <c r="D5" s="140">
        <v>0</v>
      </c>
      <c r="E5" s="140">
        <v>0</v>
      </c>
    </row>
    <row r="6" spans="1:5" x14ac:dyDescent="0.25">
      <c r="A6" s="10" t="s">
        <v>4</v>
      </c>
      <c r="B6" s="140">
        <v>1</v>
      </c>
      <c r="C6" s="140">
        <v>1</v>
      </c>
      <c r="D6" s="140">
        <v>1</v>
      </c>
      <c r="E6" s="140">
        <v>1</v>
      </c>
    </row>
    <row r="7" spans="1:5" x14ac:dyDescent="0.25">
      <c r="A7" s="10" t="s">
        <v>5</v>
      </c>
      <c r="B7" s="140">
        <v>0</v>
      </c>
      <c r="C7" s="140">
        <v>0</v>
      </c>
      <c r="D7" s="140">
        <v>0</v>
      </c>
      <c r="E7" s="140">
        <v>0</v>
      </c>
    </row>
    <row r="8" spans="1:5" x14ac:dyDescent="0.25">
      <c r="A8" s="7" t="s">
        <v>6</v>
      </c>
      <c r="B8" s="7"/>
      <c r="C8" s="7"/>
      <c r="D8" s="7"/>
      <c r="E8" s="7"/>
    </row>
    <row r="9" spans="1:5" x14ac:dyDescent="0.25">
      <c r="A9" s="6" t="s">
        <v>7</v>
      </c>
      <c r="B9" s="141">
        <v>0.30841178037622669</v>
      </c>
      <c r="C9" s="141">
        <v>0.30841178037622669</v>
      </c>
      <c r="D9" s="141">
        <v>0.30676351301482763</v>
      </c>
      <c r="E9" s="141">
        <v>0.31677213079044736</v>
      </c>
    </row>
    <row r="10" spans="1:5" x14ac:dyDescent="0.25">
      <c r="A10" s="6" t="s">
        <v>8</v>
      </c>
      <c r="B10" s="141">
        <v>0.56658999449096148</v>
      </c>
      <c r="C10" s="141">
        <v>0.56658999449096148</v>
      </c>
      <c r="D10" s="141">
        <v>0.56983208241370098</v>
      </c>
      <c r="E10" s="141">
        <v>0.56489902978526274</v>
      </c>
    </row>
    <row r="11" spans="1:5" x14ac:dyDescent="0.25">
      <c r="A11" s="8" t="s">
        <v>9</v>
      </c>
      <c r="B11" s="141">
        <v>0</v>
      </c>
      <c r="C11" s="141">
        <v>0</v>
      </c>
      <c r="D11" s="141">
        <v>0</v>
      </c>
      <c r="E11" s="141">
        <v>0</v>
      </c>
    </row>
    <row r="12" spans="1:5" x14ac:dyDescent="0.25">
      <c r="A12" s="8" t="s">
        <v>10</v>
      </c>
      <c r="B12" s="141">
        <v>6.3E-2</v>
      </c>
      <c r="C12" s="141">
        <v>7.0919684330828903E-2</v>
      </c>
      <c r="D12" s="141">
        <v>6.2471446040707382E-2</v>
      </c>
      <c r="E12" s="141">
        <v>4.628632591957741E-2</v>
      </c>
    </row>
    <row r="13" spans="1:5" x14ac:dyDescent="0.25">
      <c r="A13" s="8" t="s">
        <v>11</v>
      </c>
      <c r="B13" s="141">
        <v>5.4899999999999997E-2</v>
      </c>
      <c r="C13" s="141">
        <v>5.4078540801982856E-2</v>
      </c>
      <c r="D13" s="141">
        <v>6.0932958530764046E-2</v>
      </c>
      <c r="E13" s="141">
        <v>7.2042513504712538E-2</v>
      </c>
    </row>
    <row r="14" spans="1:5" x14ac:dyDescent="0.25">
      <c r="A14" s="9" t="s">
        <v>12</v>
      </c>
      <c r="B14" s="9"/>
      <c r="C14" s="9"/>
      <c r="D14" s="9"/>
      <c r="E14" s="9"/>
    </row>
    <row r="15" spans="1:5" x14ac:dyDescent="0.25">
      <c r="A15" s="8" t="s">
        <v>77</v>
      </c>
      <c r="B15" s="142">
        <v>2181000</v>
      </c>
      <c r="C15" s="142">
        <v>1993000</v>
      </c>
      <c r="D15" s="142">
        <v>1783000</v>
      </c>
      <c r="E15" s="142">
        <v>1536000</v>
      </c>
    </row>
    <row r="16" spans="1:5" x14ac:dyDescent="0.25">
      <c r="A16" s="8" t="s">
        <v>28</v>
      </c>
      <c r="B16" s="4" t="s">
        <v>32</v>
      </c>
      <c r="C16" s="4" t="s">
        <v>32</v>
      </c>
      <c r="D16" s="4" t="s">
        <v>32</v>
      </c>
      <c r="E16" s="4" t="s">
        <v>32</v>
      </c>
    </row>
    <row r="17" spans="1:5" x14ac:dyDescent="0.25">
      <c r="A17" s="10" t="s">
        <v>79</v>
      </c>
      <c r="B17" s="142">
        <v>24248</v>
      </c>
      <c r="C17" s="142">
        <v>22034</v>
      </c>
      <c r="D17" s="142">
        <v>19945</v>
      </c>
      <c r="E17" s="142">
        <v>14483</v>
      </c>
    </row>
    <row r="19" spans="1:5" x14ac:dyDescent="0.25">
      <c r="A19" s="7" t="s">
        <v>16</v>
      </c>
      <c r="B19" s="7"/>
      <c r="C19" s="7"/>
      <c r="D19" s="7"/>
      <c r="E19" s="7"/>
    </row>
    <row r="20" spans="1:5" x14ac:dyDescent="0.25">
      <c r="A20" s="10" t="s">
        <v>2</v>
      </c>
      <c r="B20" s="2"/>
      <c r="C20" s="2"/>
      <c r="D20" s="2"/>
      <c r="E20" s="2"/>
    </row>
    <row r="21" spans="1:5" x14ac:dyDescent="0.25">
      <c r="A21" s="10" t="s">
        <v>17</v>
      </c>
      <c r="B21" s="2"/>
      <c r="C21" s="2"/>
      <c r="D21" s="2"/>
      <c r="E21" s="2"/>
    </row>
    <row r="22" spans="1:5" x14ac:dyDescent="0.25">
      <c r="A22" s="10"/>
      <c r="B22" s="6"/>
      <c r="C22" s="6"/>
      <c r="D22" s="6"/>
      <c r="E22" s="6"/>
    </row>
    <row r="23" spans="1:5" x14ac:dyDescent="0.25">
      <c r="A23" s="7" t="s">
        <v>18</v>
      </c>
      <c r="B23" s="7"/>
      <c r="C23" s="7"/>
      <c r="D23" s="7"/>
      <c r="E23" s="7"/>
    </row>
    <row r="24" spans="1:5" x14ac:dyDescent="0.25">
      <c r="A24" s="10" t="s">
        <v>2</v>
      </c>
      <c r="B24" s="143"/>
      <c r="C24" s="143"/>
      <c r="D24" s="3"/>
      <c r="E24" s="3"/>
    </row>
    <row r="25" spans="1:5" x14ac:dyDescent="0.25">
      <c r="A25" s="10" t="s">
        <v>17</v>
      </c>
      <c r="B25" s="3"/>
      <c r="C25" s="3"/>
      <c r="D25" s="3"/>
      <c r="E25" s="2"/>
    </row>
    <row r="26" spans="1:5" x14ac:dyDescent="0.25">
      <c r="A26" s="10"/>
      <c r="B26" s="6"/>
      <c r="C26" s="6"/>
      <c r="D26" s="6"/>
      <c r="E26" s="6"/>
    </row>
    <row r="27" spans="1:5" x14ac:dyDescent="0.25">
      <c r="A27" s="7" t="s">
        <v>80</v>
      </c>
      <c r="B27" s="7"/>
      <c r="C27" s="7"/>
      <c r="D27" s="7"/>
      <c r="E27" s="7"/>
    </row>
    <row r="28" spans="1:5" x14ac:dyDescent="0.25">
      <c r="A28" s="10" t="s">
        <v>2</v>
      </c>
      <c r="B28" s="144"/>
      <c r="C28" s="144"/>
      <c r="D28" s="2"/>
      <c r="E28" s="3"/>
    </row>
    <row r="29" spans="1:5" x14ac:dyDescent="0.25">
      <c r="A29" s="10" t="s">
        <v>17</v>
      </c>
      <c r="B29" s="2"/>
      <c r="C29" s="2"/>
      <c r="D29" s="2"/>
      <c r="E29" s="2"/>
    </row>
  </sheetData>
  <sheetProtection algorithmName="SHA-512" hashValue="hv3kKKrdmca/v3yBcm8sMnUFtTTfhu02F8j2o9KtoA11LtJNRfBZpDP3VOR67oxhb3TKrCVa87ETQrRxg9UD1w==" saltValue="bIw+WfQn3QR4KPg0n6V1WQ==" spinCount="100000" sheet="1" objects="1" scenarios="1"/>
  <pageMargins left="0.7" right="0.7" top="0.75" bottom="0.75" header="0.3" footer="0.3"/>
  <pageSetup paperSize="9" orientation="landscape" r:id="rId1"/>
  <ignoredErrors>
    <ignoredError sqref="D4:E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1"/>
  <sheetViews>
    <sheetView workbookViewId="0">
      <selection activeCell="I31" sqref="G27:I31"/>
    </sheetView>
  </sheetViews>
  <sheetFormatPr defaultRowHeight="15" x14ac:dyDescent="0.25"/>
  <cols>
    <col min="1" max="1" width="76.42578125" bestFit="1" customWidth="1"/>
    <col min="2" max="2" width="11.7109375" customWidth="1"/>
    <col min="3" max="3" width="11.7109375" style="5" customWidth="1"/>
    <col min="4" max="4" width="11.140625" customWidth="1"/>
    <col min="5" max="5" width="11.28515625" customWidth="1"/>
  </cols>
  <sheetData>
    <row r="1" spans="1:6" ht="28.5" x14ac:dyDescent="0.45">
      <c r="A1" s="11" t="s">
        <v>40</v>
      </c>
      <c r="B1" s="8"/>
      <c r="C1" s="8"/>
      <c r="D1" s="8"/>
      <c r="E1" s="8"/>
      <c r="F1" s="8"/>
    </row>
    <row r="2" spans="1:6" x14ac:dyDescent="0.25">
      <c r="A2" s="9"/>
      <c r="B2" s="12">
        <v>2016</v>
      </c>
      <c r="C2" s="12">
        <v>2015</v>
      </c>
      <c r="D2" s="12">
        <v>2014</v>
      </c>
      <c r="E2" s="12">
        <v>2013</v>
      </c>
      <c r="F2" s="8"/>
    </row>
    <row r="3" spans="1:6" x14ac:dyDescent="0.25">
      <c r="A3" s="9" t="s">
        <v>1</v>
      </c>
      <c r="B3" s="9"/>
      <c r="C3" s="9"/>
      <c r="D3" s="9"/>
      <c r="E3" s="9"/>
      <c r="F3" s="9"/>
    </row>
    <row r="4" spans="1:6" x14ac:dyDescent="0.25">
      <c r="A4" s="6" t="s">
        <v>2</v>
      </c>
      <c r="B4" s="14">
        <v>11.1381</v>
      </c>
      <c r="C4" s="14">
        <v>9.6928180000000008</v>
      </c>
      <c r="D4" s="14">
        <v>8.6513629999999999</v>
      </c>
      <c r="E4" s="39">
        <v>7.6257299999999999</v>
      </c>
      <c r="F4" s="10"/>
    </row>
    <row r="5" spans="1:6" x14ac:dyDescent="0.25">
      <c r="A5" s="10" t="s">
        <v>3</v>
      </c>
      <c r="B5" s="3" t="s">
        <v>34</v>
      </c>
      <c r="C5" s="3" t="s">
        <v>34</v>
      </c>
      <c r="D5" s="3" t="s">
        <v>34</v>
      </c>
      <c r="E5" s="3" t="s">
        <v>34</v>
      </c>
      <c r="F5" s="10"/>
    </row>
    <row r="6" spans="1:6" x14ac:dyDescent="0.25">
      <c r="A6" s="10" t="s">
        <v>4</v>
      </c>
      <c r="B6" s="17">
        <v>1</v>
      </c>
      <c r="C6" s="17">
        <v>1</v>
      </c>
      <c r="D6" s="17">
        <v>1</v>
      </c>
      <c r="E6" s="17">
        <v>1</v>
      </c>
      <c r="F6" s="10"/>
    </row>
    <row r="7" spans="1:6" x14ac:dyDescent="0.25">
      <c r="A7" s="10" t="s">
        <v>5</v>
      </c>
      <c r="B7" s="3" t="s">
        <v>34</v>
      </c>
      <c r="C7" s="3" t="s">
        <v>34</v>
      </c>
      <c r="D7" s="3" t="s">
        <v>34</v>
      </c>
      <c r="E7" s="3" t="s">
        <v>34</v>
      </c>
      <c r="F7" s="10"/>
    </row>
    <row r="8" spans="1:6" x14ac:dyDescent="0.25">
      <c r="A8" s="7" t="s">
        <v>6</v>
      </c>
      <c r="B8" s="16"/>
      <c r="C8" s="16"/>
      <c r="D8" s="16"/>
      <c r="E8" s="16"/>
      <c r="F8" s="7"/>
    </row>
    <row r="9" spans="1:6" x14ac:dyDescent="0.25">
      <c r="A9" s="6" t="s">
        <v>7</v>
      </c>
      <c r="B9" s="37">
        <v>0.19539999999999999</v>
      </c>
      <c r="C9" s="37">
        <v>0.18953111643438253</v>
      </c>
      <c r="D9" s="37">
        <v>0.18423976242903273</v>
      </c>
      <c r="E9" s="37">
        <v>0.19102926879954626</v>
      </c>
      <c r="F9" s="10"/>
    </row>
    <row r="10" spans="1:6" x14ac:dyDescent="0.25">
      <c r="A10" s="6" t="s">
        <v>8</v>
      </c>
      <c r="B10" s="37">
        <v>0.77688400000000002</v>
      </c>
      <c r="C10" s="37">
        <v>0.74652869471548788</v>
      </c>
      <c r="D10" s="37">
        <v>0.73431015540391043</v>
      </c>
      <c r="E10" s="37">
        <v>0.71234316348043936</v>
      </c>
      <c r="F10" s="10"/>
    </row>
    <row r="11" spans="1:6" x14ac:dyDescent="0.25">
      <c r="A11" s="8" t="s">
        <v>9</v>
      </c>
      <c r="B11" s="37">
        <v>0</v>
      </c>
      <c r="C11" s="35" t="s">
        <v>34</v>
      </c>
      <c r="D11" s="35" t="s">
        <v>34</v>
      </c>
      <c r="E11" s="35" t="s">
        <v>34</v>
      </c>
      <c r="F11" s="8"/>
    </row>
    <row r="12" spans="1:6" x14ac:dyDescent="0.25">
      <c r="A12" s="8" t="s">
        <v>10</v>
      </c>
      <c r="B12" s="37">
        <v>2.7300000000000001E-2</v>
      </c>
      <c r="C12" s="34">
        <v>1.9600778517138776E-2</v>
      </c>
      <c r="D12" s="34">
        <v>3.7741603159077812E-2</v>
      </c>
      <c r="E12" s="34">
        <v>3.1966143659435932E-2</v>
      </c>
      <c r="F12" s="8"/>
    </row>
    <row r="13" spans="1:6" x14ac:dyDescent="0.25">
      <c r="A13" s="8" t="s">
        <v>11</v>
      </c>
      <c r="B13" s="37">
        <v>4.1599999999999998E-2</v>
      </c>
      <c r="C13" s="34">
        <v>5.9949115792375871E-2</v>
      </c>
      <c r="D13" s="34">
        <v>5.5201397167378034E-2</v>
      </c>
      <c r="E13" s="34">
        <v>6.466142406057851E-2</v>
      </c>
      <c r="F13" s="8"/>
    </row>
    <row r="14" spans="1:6" x14ac:dyDescent="0.25">
      <c r="A14" s="9" t="s">
        <v>12</v>
      </c>
      <c r="B14" s="18"/>
      <c r="C14" s="18"/>
      <c r="D14" s="18"/>
      <c r="E14" s="18"/>
      <c r="F14" s="9"/>
    </row>
    <row r="15" spans="1:6" x14ac:dyDescent="0.25">
      <c r="A15" s="8" t="s">
        <v>13</v>
      </c>
      <c r="B15" s="33">
        <v>1784169</v>
      </c>
      <c r="C15" s="33">
        <v>1731181</v>
      </c>
      <c r="D15" s="33">
        <v>1705720</v>
      </c>
      <c r="E15" s="33">
        <v>1702218</v>
      </c>
      <c r="F15" s="8"/>
    </row>
    <row r="16" spans="1:6" x14ac:dyDescent="0.25">
      <c r="A16" s="8" t="s">
        <v>14</v>
      </c>
      <c r="B16" s="4" t="s">
        <v>32</v>
      </c>
      <c r="C16" s="4" t="s">
        <v>32</v>
      </c>
      <c r="D16" s="4" t="s">
        <v>32</v>
      </c>
      <c r="E16" s="4" t="s">
        <v>32</v>
      </c>
      <c r="F16" s="8"/>
    </row>
    <row r="17" spans="1:7" x14ac:dyDescent="0.25">
      <c r="A17" s="8" t="s">
        <v>15</v>
      </c>
      <c r="B17" s="33">
        <v>12</v>
      </c>
      <c r="C17" s="4">
        <v>12</v>
      </c>
      <c r="D17" s="4">
        <v>12</v>
      </c>
      <c r="E17" s="4">
        <v>4</v>
      </c>
      <c r="F17" s="8"/>
    </row>
    <row r="18" spans="1:7" x14ac:dyDescent="0.25">
      <c r="A18" s="8"/>
      <c r="B18" s="19"/>
      <c r="C18" s="19"/>
      <c r="D18" s="19"/>
      <c r="E18" s="19"/>
      <c r="F18" s="8"/>
    </row>
    <row r="19" spans="1:7" x14ac:dyDescent="0.25">
      <c r="A19" s="7" t="s">
        <v>16</v>
      </c>
      <c r="B19" s="16"/>
      <c r="C19" s="16"/>
      <c r="D19" s="16"/>
      <c r="E19" s="16"/>
      <c r="F19" s="9"/>
    </row>
    <row r="20" spans="1:7" x14ac:dyDescent="0.25">
      <c r="A20" s="10" t="s">
        <v>2</v>
      </c>
      <c r="B20" s="3"/>
      <c r="C20" s="3"/>
      <c r="D20" s="3"/>
      <c r="E20" s="3"/>
      <c r="F20" s="10"/>
    </row>
    <row r="21" spans="1:7" x14ac:dyDescent="0.25">
      <c r="A21" s="10" t="s">
        <v>17</v>
      </c>
      <c r="B21" s="3"/>
      <c r="C21" s="3"/>
      <c r="D21" s="3"/>
      <c r="E21" s="3"/>
      <c r="F21" s="10"/>
    </row>
    <row r="22" spans="1:7" x14ac:dyDescent="0.25">
      <c r="A22" s="10"/>
      <c r="B22" s="20"/>
      <c r="C22" s="20"/>
      <c r="D22" s="20"/>
      <c r="E22" s="20"/>
      <c r="F22" s="10"/>
    </row>
    <row r="23" spans="1:7" x14ac:dyDescent="0.25">
      <c r="A23" s="7" t="s">
        <v>18</v>
      </c>
      <c r="B23" s="16"/>
      <c r="C23" s="16"/>
      <c r="D23" s="16"/>
      <c r="E23" s="16"/>
      <c r="F23" s="9"/>
    </row>
    <row r="24" spans="1:7" x14ac:dyDescent="0.25">
      <c r="A24" s="10" t="s">
        <v>2</v>
      </c>
      <c r="B24" s="3"/>
      <c r="C24" s="3"/>
      <c r="D24" s="3"/>
      <c r="E24" s="3"/>
      <c r="F24" s="10"/>
    </row>
    <row r="25" spans="1:7" x14ac:dyDescent="0.25">
      <c r="A25" s="10" t="s">
        <v>17</v>
      </c>
      <c r="B25" s="3"/>
      <c r="C25" s="3"/>
      <c r="D25" s="3"/>
      <c r="E25" s="3"/>
      <c r="F25" s="10"/>
    </row>
    <row r="26" spans="1:7" x14ac:dyDescent="0.25">
      <c r="A26" s="10"/>
      <c r="B26" s="20"/>
      <c r="C26" s="20"/>
      <c r="D26" s="20"/>
      <c r="E26" s="20"/>
      <c r="F26" s="10"/>
    </row>
    <row r="27" spans="1:7" x14ac:dyDescent="0.25">
      <c r="A27" s="7" t="s">
        <v>19</v>
      </c>
      <c r="B27" s="16"/>
      <c r="C27" s="16"/>
      <c r="D27" s="16"/>
      <c r="E27" s="16"/>
      <c r="F27" s="9"/>
    </row>
    <row r="28" spans="1:7" x14ac:dyDescent="0.25">
      <c r="A28" s="10" t="s">
        <v>2</v>
      </c>
      <c r="B28" s="14">
        <v>0.46950199999999997</v>
      </c>
      <c r="C28" s="14">
        <v>0.39879999999999999</v>
      </c>
      <c r="D28" s="14">
        <v>0.34614899999999998</v>
      </c>
      <c r="E28" s="39">
        <v>0.289134</v>
      </c>
      <c r="F28" s="10"/>
      <c r="G28" s="15"/>
    </row>
    <row r="29" spans="1:7" x14ac:dyDescent="0.25">
      <c r="A29" s="10" t="s">
        <v>17</v>
      </c>
      <c r="B29" s="33">
        <v>257049</v>
      </c>
      <c r="C29" s="33">
        <v>236948</v>
      </c>
      <c r="D29" s="33">
        <v>220507</v>
      </c>
      <c r="E29" s="33">
        <v>204546</v>
      </c>
      <c r="F29" s="10"/>
    </row>
    <row r="30" spans="1:7" x14ac:dyDescent="0.25">
      <c r="A30" s="10"/>
      <c r="B30" s="38"/>
      <c r="C30" s="38"/>
      <c r="D30" s="38"/>
      <c r="E30" s="38"/>
      <c r="F30" s="10"/>
    </row>
    <row r="31" spans="1:7" x14ac:dyDescent="0.25">
      <c r="A31" s="5"/>
      <c r="B31" s="5"/>
      <c r="D31" s="5"/>
      <c r="E31" s="5"/>
      <c r="F31" s="5"/>
    </row>
  </sheetData>
  <sheetProtection algorithmName="SHA-512" hashValue="zMS647aIvSS/elcFFk+YnySRrfy0SvgN1xz0YQPCX2/fLI79Oc0Pr4n/p2F9hymR/FG07JmHbULM1SDjusUYHw==" saltValue="waijwf2qeAYJ4zGDkXMz3A==" spinCount="100000" sheet="1" objects="1" scenarios="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0"/>
  <sheetViews>
    <sheetView workbookViewId="0">
      <selection activeCell="G29" sqref="G29"/>
    </sheetView>
  </sheetViews>
  <sheetFormatPr defaultRowHeight="15" x14ac:dyDescent="0.25"/>
  <cols>
    <col min="1" max="1" width="76.42578125" bestFit="1" customWidth="1"/>
    <col min="2" max="2" width="11.5703125" bestFit="1" customWidth="1"/>
    <col min="3" max="3" width="11.5703125" style="5" customWidth="1"/>
    <col min="4" max="5" width="11.140625" bestFit="1" customWidth="1"/>
  </cols>
  <sheetData>
    <row r="1" spans="1:6" ht="28.5" x14ac:dyDescent="0.45">
      <c r="A1" s="11" t="s">
        <v>39</v>
      </c>
      <c r="B1" s="8"/>
      <c r="C1" s="8"/>
      <c r="D1" s="8"/>
      <c r="E1" s="8"/>
      <c r="F1" s="8"/>
    </row>
    <row r="2" spans="1:6" x14ac:dyDescent="0.25">
      <c r="A2" s="9"/>
      <c r="B2" s="12">
        <v>2016</v>
      </c>
      <c r="C2" s="12">
        <v>2015</v>
      </c>
      <c r="D2" s="12">
        <v>2014</v>
      </c>
      <c r="E2" s="12">
        <v>2013</v>
      </c>
      <c r="F2" s="8"/>
    </row>
    <row r="3" spans="1:6" s="5" customFormat="1" x14ac:dyDescent="0.25">
      <c r="A3" s="9" t="s">
        <v>1</v>
      </c>
    </row>
    <row r="4" spans="1:6" x14ac:dyDescent="0.25">
      <c r="A4" s="6" t="s">
        <v>2</v>
      </c>
      <c r="B4" s="32"/>
      <c r="C4" s="32"/>
      <c r="D4" s="32"/>
      <c r="E4" s="32"/>
      <c r="F4" s="10"/>
    </row>
    <row r="5" spans="1:6" x14ac:dyDescent="0.25">
      <c r="A5" s="10" t="s">
        <v>3</v>
      </c>
      <c r="B5" s="3"/>
      <c r="C5" s="3"/>
      <c r="D5" s="3"/>
      <c r="E5" s="3"/>
      <c r="F5" s="10"/>
    </row>
    <row r="6" spans="1:6" x14ac:dyDescent="0.25">
      <c r="A6" s="10" t="s">
        <v>4</v>
      </c>
      <c r="B6" s="3"/>
      <c r="C6" s="3"/>
      <c r="D6" s="3"/>
      <c r="E6" s="3"/>
      <c r="F6" s="10"/>
    </row>
    <row r="7" spans="1:6" x14ac:dyDescent="0.25">
      <c r="A7" s="10" t="s">
        <v>5</v>
      </c>
      <c r="B7" s="3"/>
      <c r="C7" s="3"/>
      <c r="D7" s="3"/>
      <c r="E7" s="3"/>
      <c r="F7" s="10"/>
    </row>
    <row r="8" spans="1:6" x14ac:dyDescent="0.25">
      <c r="A8" s="7" t="s">
        <v>6</v>
      </c>
      <c r="B8" s="16"/>
      <c r="C8" s="16"/>
      <c r="D8" s="16"/>
      <c r="E8" s="16"/>
      <c r="F8" s="7"/>
    </row>
    <row r="9" spans="1:6" x14ac:dyDescent="0.25">
      <c r="A9" s="6" t="s">
        <v>7</v>
      </c>
      <c r="B9" s="28"/>
      <c r="C9" s="28"/>
      <c r="D9" s="28"/>
      <c r="E9" s="28"/>
      <c r="F9" s="10"/>
    </row>
    <row r="10" spans="1:6" x14ac:dyDescent="0.25">
      <c r="A10" s="6" t="s">
        <v>8</v>
      </c>
      <c r="B10" s="3"/>
      <c r="C10" s="3"/>
      <c r="D10" s="3"/>
      <c r="E10" s="3"/>
      <c r="F10" s="10"/>
    </row>
    <row r="11" spans="1:6" x14ac:dyDescent="0.25">
      <c r="A11" s="8" t="s">
        <v>9</v>
      </c>
      <c r="B11" s="4"/>
      <c r="C11" s="4"/>
      <c r="D11" s="4"/>
      <c r="E11" s="4"/>
      <c r="F11" s="8"/>
    </row>
    <row r="12" spans="1:6" x14ac:dyDescent="0.25">
      <c r="A12" s="8" t="s">
        <v>10</v>
      </c>
      <c r="B12" s="28"/>
      <c r="C12" s="28"/>
      <c r="D12" s="28"/>
      <c r="E12" s="28"/>
      <c r="F12" s="8"/>
    </row>
    <row r="13" spans="1:6" ht="15" customHeight="1" x14ac:dyDescent="0.25">
      <c r="A13" s="8" t="s">
        <v>11</v>
      </c>
      <c r="B13" s="28"/>
      <c r="C13" s="28"/>
      <c r="D13" s="28"/>
      <c r="E13" s="28"/>
      <c r="F13" s="8"/>
    </row>
    <row r="14" spans="1:6" x14ac:dyDescent="0.25">
      <c r="A14" s="9" t="s">
        <v>12</v>
      </c>
      <c r="B14" s="18"/>
      <c r="C14" s="18"/>
      <c r="D14" s="18"/>
      <c r="E14" s="18"/>
      <c r="F14" s="9"/>
    </row>
    <row r="15" spans="1:6" x14ac:dyDescent="0.25">
      <c r="A15" s="8" t="s">
        <v>13</v>
      </c>
      <c r="B15" s="29"/>
      <c r="C15" s="29"/>
      <c r="D15" s="29"/>
      <c r="E15" s="29"/>
      <c r="F15" s="8"/>
    </row>
    <row r="16" spans="1:6" x14ac:dyDescent="0.25">
      <c r="A16" s="8" t="s">
        <v>14</v>
      </c>
      <c r="B16" s="30"/>
      <c r="C16" s="30"/>
      <c r="D16" s="30"/>
      <c r="E16" s="30"/>
      <c r="F16" s="8"/>
    </row>
    <row r="17" spans="1:7" x14ac:dyDescent="0.25">
      <c r="A17" s="8" t="s">
        <v>15</v>
      </c>
      <c r="B17" s="30"/>
      <c r="C17" s="30"/>
      <c r="D17" s="30"/>
      <c r="E17" s="30"/>
      <c r="F17" s="8"/>
    </row>
    <row r="18" spans="1:7" x14ac:dyDescent="0.25">
      <c r="A18" s="8"/>
      <c r="B18" s="19"/>
      <c r="C18" s="19"/>
      <c r="D18" s="19"/>
      <c r="E18" s="19"/>
      <c r="F18" s="8"/>
    </row>
    <row r="19" spans="1:7" x14ac:dyDescent="0.25">
      <c r="A19" s="7" t="s">
        <v>16</v>
      </c>
      <c r="B19" s="16"/>
      <c r="C19" s="16"/>
      <c r="D19" s="16"/>
      <c r="E19" s="16"/>
      <c r="F19" s="9"/>
    </row>
    <row r="20" spans="1:7" x14ac:dyDescent="0.25">
      <c r="A20" s="10" t="s">
        <v>2</v>
      </c>
      <c r="B20" s="3"/>
      <c r="C20" s="3"/>
      <c r="D20" s="3"/>
      <c r="E20" s="3"/>
      <c r="F20" s="10"/>
    </row>
    <row r="21" spans="1:7" x14ac:dyDescent="0.25">
      <c r="A21" s="10" t="s">
        <v>17</v>
      </c>
      <c r="B21" s="3"/>
      <c r="C21" s="3"/>
      <c r="D21" s="3"/>
      <c r="E21" s="3"/>
      <c r="F21" s="10"/>
    </row>
    <row r="22" spans="1:7" x14ac:dyDescent="0.25">
      <c r="A22" s="10"/>
      <c r="B22" s="20"/>
      <c r="C22" s="20"/>
      <c r="D22" s="20"/>
      <c r="E22" s="20"/>
      <c r="F22" s="10"/>
    </row>
    <row r="23" spans="1:7" x14ac:dyDescent="0.25">
      <c r="A23" s="7" t="s">
        <v>18</v>
      </c>
      <c r="B23" s="16"/>
      <c r="C23" s="16"/>
      <c r="D23" s="16"/>
      <c r="E23" s="16"/>
      <c r="F23" s="9"/>
    </row>
    <row r="24" spans="1:7" x14ac:dyDescent="0.25">
      <c r="A24" s="10" t="s">
        <v>2</v>
      </c>
      <c r="B24" s="3"/>
      <c r="C24" s="3"/>
      <c r="D24" s="3"/>
      <c r="E24" s="3"/>
      <c r="F24" s="10"/>
    </row>
    <row r="25" spans="1:7" x14ac:dyDescent="0.25">
      <c r="A25" s="10" t="s">
        <v>17</v>
      </c>
      <c r="B25" s="3"/>
      <c r="C25" s="3"/>
      <c r="D25" s="3"/>
      <c r="E25" s="3"/>
      <c r="F25" s="10"/>
    </row>
    <row r="26" spans="1:7" x14ac:dyDescent="0.25">
      <c r="A26" s="10"/>
      <c r="B26" s="20"/>
      <c r="C26" s="20"/>
      <c r="D26" s="20"/>
      <c r="E26" s="20"/>
      <c r="F26" s="10"/>
    </row>
    <row r="27" spans="1:7" x14ac:dyDescent="0.25">
      <c r="A27" s="7" t="s">
        <v>19</v>
      </c>
      <c r="B27" s="16"/>
      <c r="C27" s="16"/>
      <c r="D27" s="16"/>
      <c r="E27" s="16"/>
      <c r="F27" s="9"/>
    </row>
    <row r="28" spans="1:7" x14ac:dyDescent="0.25">
      <c r="A28" s="10" t="s">
        <v>2</v>
      </c>
      <c r="B28" s="31">
        <v>3.7616999999999998</v>
      </c>
      <c r="C28" s="31">
        <f>1162.383289782/310</f>
        <v>3.7496235154258066</v>
      </c>
      <c r="D28" s="31">
        <f>1006.287834/310</f>
        <v>3.246089787096774</v>
      </c>
      <c r="E28" s="31">
        <f>925.618443/310</f>
        <v>2.9858659451612901</v>
      </c>
      <c r="F28" s="10"/>
      <c r="G28" s="15"/>
    </row>
    <row r="29" spans="1:7" x14ac:dyDescent="0.25">
      <c r="A29" s="10" t="s">
        <v>17</v>
      </c>
      <c r="B29" s="29">
        <v>1052631</v>
      </c>
      <c r="C29" s="29">
        <v>1149757</v>
      </c>
      <c r="D29" s="29">
        <v>1169625</v>
      </c>
      <c r="E29" s="29">
        <v>1185022</v>
      </c>
      <c r="F29" s="10"/>
    </row>
    <row r="30" spans="1:7" x14ac:dyDescent="0.25">
      <c r="A30" s="5"/>
      <c r="B30" s="21"/>
      <c r="C30" s="21"/>
      <c r="D30" s="21"/>
      <c r="E30" s="21"/>
      <c r="F30" s="5"/>
    </row>
  </sheetData>
  <sheetProtection algorithmName="SHA-512" hashValue="kSUPILwlqrfhjr6cll2PBM8sHnFn+sjyBWgfR5LNvUxxUh9aR9oaaGdDvMNlta5NFW5WLXZjHes3dUHI4Bgmaw==" saltValue="8ecLWfrvlR+zvKcfifkD+w==" spinCount="100000" sheet="1" objects="1" scenarios="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9"/>
  <sheetViews>
    <sheetView workbookViewId="0">
      <selection activeCell="B15" sqref="B15"/>
    </sheetView>
  </sheetViews>
  <sheetFormatPr defaultRowHeight="15" x14ac:dyDescent="0.25"/>
  <cols>
    <col min="1" max="1" width="76.42578125" style="8" bestFit="1" customWidth="1"/>
    <col min="2" max="4" width="9.140625" style="19"/>
  </cols>
  <sheetData>
    <row r="1" spans="1:4" ht="28.5" x14ac:dyDescent="0.45">
      <c r="A1" s="11" t="s">
        <v>31</v>
      </c>
    </row>
    <row r="2" spans="1:4" x14ac:dyDescent="0.25">
      <c r="A2" s="9"/>
      <c r="B2" s="47">
        <v>2016</v>
      </c>
      <c r="C2" s="47">
        <v>2015</v>
      </c>
      <c r="D2" s="47">
        <v>2014</v>
      </c>
    </row>
    <row r="3" spans="1:4" x14ac:dyDescent="0.25">
      <c r="A3" s="9" t="s">
        <v>1</v>
      </c>
      <c r="B3" s="18"/>
      <c r="C3" s="18"/>
      <c r="D3" s="18"/>
    </row>
    <row r="4" spans="1:4" x14ac:dyDescent="0.25">
      <c r="A4" s="6" t="s">
        <v>2</v>
      </c>
      <c r="B4" s="48">
        <v>125.5</v>
      </c>
      <c r="C4" s="48">
        <v>115.8</v>
      </c>
      <c r="D4" s="48">
        <v>107.8</v>
      </c>
    </row>
    <row r="5" spans="1:4" x14ac:dyDescent="0.25">
      <c r="A5" s="10" t="s">
        <v>3</v>
      </c>
      <c r="B5" s="49">
        <v>0.621</v>
      </c>
      <c r="C5" s="49">
        <v>0.62</v>
      </c>
      <c r="D5" s="49">
        <v>0.625</v>
      </c>
    </row>
    <row r="6" spans="1:4" x14ac:dyDescent="0.25">
      <c r="A6" s="10" t="s">
        <v>4</v>
      </c>
      <c r="B6" s="49">
        <v>0.379</v>
      </c>
      <c r="C6" s="49">
        <v>0.38</v>
      </c>
      <c r="D6" s="49">
        <v>0.375</v>
      </c>
    </row>
    <row r="7" spans="1:4" x14ac:dyDescent="0.25">
      <c r="A7" s="10" t="s">
        <v>5</v>
      </c>
      <c r="B7" s="49" t="s">
        <v>32</v>
      </c>
      <c r="C7" s="49" t="s">
        <v>32</v>
      </c>
      <c r="D7" s="49" t="s">
        <v>32</v>
      </c>
    </row>
    <row r="8" spans="1:4" x14ac:dyDescent="0.25">
      <c r="A8" s="7" t="s">
        <v>6</v>
      </c>
      <c r="B8" s="16"/>
      <c r="C8" s="16"/>
      <c r="D8" s="16"/>
    </row>
    <row r="9" spans="1:4" x14ac:dyDescent="0.25">
      <c r="A9" s="6" t="s">
        <v>7</v>
      </c>
      <c r="B9" s="49">
        <v>0.45700000000000002</v>
      </c>
      <c r="C9" s="49">
        <v>0.44500000000000001</v>
      </c>
      <c r="D9" s="49">
        <v>0.46100000000000002</v>
      </c>
    </row>
    <row r="10" spans="1:4" x14ac:dyDescent="0.25">
      <c r="A10" s="6" t="s">
        <v>8</v>
      </c>
      <c r="B10" s="49">
        <v>0.316</v>
      </c>
      <c r="C10" s="49">
        <v>0.33200000000000002</v>
      </c>
      <c r="D10" s="49">
        <v>0.34399999999999997</v>
      </c>
    </row>
    <row r="11" spans="1:4" x14ac:dyDescent="0.25">
      <c r="A11" s="8" t="s">
        <v>9</v>
      </c>
      <c r="B11" s="49">
        <v>4.2000000000000003E-2</v>
      </c>
      <c r="C11" s="49">
        <v>3.7999999999999999E-2</v>
      </c>
      <c r="D11" s="49">
        <v>4.1000000000000002E-2</v>
      </c>
    </row>
    <row r="12" spans="1:4" x14ac:dyDescent="0.25">
      <c r="A12" s="8" t="s">
        <v>10</v>
      </c>
      <c r="B12" s="49">
        <v>7.5999999999999998E-2</v>
      </c>
      <c r="C12" s="49">
        <v>9.1999999999999998E-2</v>
      </c>
      <c r="D12" s="49">
        <v>8.2000000000000003E-2</v>
      </c>
    </row>
    <row r="13" spans="1:4" x14ac:dyDescent="0.25">
      <c r="A13" s="8" t="s">
        <v>11</v>
      </c>
      <c r="B13" s="49">
        <v>0.13700000000000001</v>
      </c>
      <c r="C13" s="49">
        <v>9.4E-2</v>
      </c>
      <c r="D13" s="49">
        <v>7.1999999999999995E-2</v>
      </c>
    </row>
    <row r="14" spans="1:4" x14ac:dyDescent="0.25">
      <c r="A14" s="9" t="s">
        <v>12</v>
      </c>
      <c r="B14" s="18"/>
      <c r="C14" s="18"/>
      <c r="D14" s="18"/>
    </row>
    <row r="15" spans="1:4" x14ac:dyDescent="0.25">
      <c r="A15" s="8" t="s">
        <v>13</v>
      </c>
      <c r="B15" s="50">
        <v>411179</v>
      </c>
      <c r="C15" s="50">
        <v>403624</v>
      </c>
      <c r="D15" s="50">
        <v>400618</v>
      </c>
    </row>
    <row r="16" spans="1:4" x14ac:dyDescent="0.25">
      <c r="A16" s="8" t="s">
        <v>14</v>
      </c>
      <c r="B16" s="50" t="s">
        <v>98</v>
      </c>
      <c r="C16" s="50" t="s">
        <v>98</v>
      </c>
      <c r="D16" s="50" t="s">
        <v>98</v>
      </c>
    </row>
    <row r="17" spans="1:4" x14ac:dyDescent="0.25">
      <c r="A17" s="8" t="s">
        <v>15</v>
      </c>
      <c r="B17" s="50">
        <v>68481</v>
      </c>
      <c r="C17" s="50">
        <v>67939</v>
      </c>
      <c r="D17" s="50">
        <v>62195</v>
      </c>
    </row>
    <row r="18" spans="1:4" x14ac:dyDescent="0.25">
      <c r="B18" s="45"/>
      <c r="C18" s="45"/>
      <c r="D18" s="45"/>
    </row>
    <row r="19" spans="1:4" x14ac:dyDescent="0.25">
      <c r="A19" s="7" t="s">
        <v>16</v>
      </c>
      <c r="B19" s="16"/>
      <c r="C19" s="16"/>
      <c r="D19" s="16"/>
    </row>
    <row r="20" spans="1:4" x14ac:dyDescent="0.25">
      <c r="A20" s="10" t="s">
        <v>2</v>
      </c>
      <c r="B20" s="51" t="s">
        <v>32</v>
      </c>
      <c r="C20" s="51" t="s">
        <v>32</v>
      </c>
      <c r="D20" s="51" t="s">
        <v>32</v>
      </c>
    </row>
    <row r="21" spans="1:4" x14ac:dyDescent="0.25">
      <c r="A21" s="10" t="s">
        <v>17</v>
      </c>
      <c r="B21" s="51" t="s">
        <v>32</v>
      </c>
      <c r="C21" s="50" t="s">
        <v>32</v>
      </c>
      <c r="D21" s="51" t="s">
        <v>32</v>
      </c>
    </row>
    <row r="22" spans="1:4" x14ac:dyDescent="0.25">
      <c r="A22" s="10"/>
      <c r="B22" s="46"/>
      <c r="C22" s="46"/>
      <c r="D22" s="46"/>
    </row>
    <row r="23" spans="1:4" x14ac:dyDescent="0.25">
      <c r="A23" s="7" t="s">
        <v>18</v>
      </c>
      <c r="B23" s="16"/>
      <c r="C23" s="16"/>
      <c r="D23" s="16"/>
    </row>
    <row r="24" spans="1:4" x14ac:dyDescent="0.25">
      <c r="A24" s="10" t="s">
        <v>2</v>
      </c>
      <c r="B24" s="51" t="s">
        <v>98</v>
      </c>
      <c r="C24" s="51" t="s">
        <v>98</v>
      </c>
      <c r="D24" s="51" t="s">
        <v>98</v>
      </c>
    </row>
    <row r="25" spans="1:4" x14ac:dyDescent="0.25">
      <c r="A25" s="10" t="s">
        <v>17</v>
      </c>
      <c r="B25" s="51" t="s">
        <v>98</v>
      </c>
      <c r="C25" s="50" t="s">
        <v>98</v>
      </c>
      <c r="D25" s="51" t="s">
        <v>98</v>
      </c>
    </row>
    <row r="26" spans="1:4" x14ac:dyDescent="0.25">
      <c r="A26" s="10"/>
      <c r="B26" s="46"/>
      <c r="C26" s="46"/>
      <c r="D26" s="46"/>
    </row>
    <row r="27" spans="1:4" x14ac:dyDescent="0.25">
      <c r="A27" s="7" t="s">
        <v>19</v>
      </c>
      <c r="B27" s="16"/>
      <c r="C27" s="16"/>
      <c r="D27" s="16"/>
    </row>
    <row r="28" spans="1:4" x14ac:dyDescent="0.25">
      <c r="A28" s="10" t="s">
        <v>2</v>
      </c>
      <c r="B28" s="51" t="s">
        <v>98</v>
      </c>
      <c r="C28" s="51" t="s">
        <v>98</v>
      </c>
      <c r="D28" s="51" t="s">
        <v>98</v>
      </c>
    </row>
    <row r="29" spans="1:4" x14ac:dyDescent="0.25">
      <c r="A29" s="10" t="s">
        <v>17</v>
      </c>
      <c r="B29" s="50" t="s">
        <v>98</v>
      </c>
      <c r="C29" s="50" t="s">
        <v>98</v>
      </c>
      <c r="D29" s="50" t="s">
        <v>98</v>
      </c>
    </row>
  </sheetData>
  <sheetProtection algorithmName="SHA-512" hashValue="uCDrOl8RkQhu/3f+wEjHxKK4afQ6tZO7qzkoAWs3KB4Swdy+O6YhIoI1slzQU1aFNCKvVKXW7OAmvB4jjZzC0A==" saltValue="Wvxy4QMINCHL14L+1VIuvw==" spinCount="100000" sheet="1" objects="1" scenarios="1"/>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9"/>
  <sheetViews>
    <sheetView workbookViewId="0">
      <selection activeCell="G28" sqref="G28"/>
    </sheetView>
  </sheetViews>
  <sheetFormatPr defaultRowHeight="15" x14ac:dyDescent="0.25"/>
  <cols>
    <col min="1" max="1" width="76.42578125" style="8" bestFit="1" customWidth="1"/>
    <col min="2" max="3" width="8.5703125" style="8" customWidth="1"/>
    <col min="4" max="4" width="7.5703125" style="8" bestFit="1" customWidth="1"/>
    <col min="5" max="5" width="9.85546875" style="8" customWidth="1"/>
    <col min="6" max="6" width="9.140625" style="8"/>
  </cols>
  <sheetData>
    <row r="1" spans="1:6" ht="28.5" x14ac:dyDescent="0.45">
      <c r="A1" s="11" t="s">
        <v>35</v>
      </c>
    </row>
    <row r="2" spans="1:6" x14ac:dyDescent="0.25">
      <c r="A2" s="9"/>
      <c r="B2" s="12">
        <v>2016</v>
      </c>
      <c r="C2" s="12">
        <v>2015</v>
      </c>
      <c r="D2" s="12">
        <v>2014</v>
      </c>
      <c r="E2" s="12">
        <v>2013</v>
      </c>
    </row>
    <row r="3" spans="1:6" x14ac:dyDescent="0.25">
      <c r="A3" s="9" t="s">
        <v>1</v>
      </c>
      <c r="B3" s="9"/>
      <c r="C3" s="9"/>
      <c r="D3" s="9"/>
      <c r="E3" s="9"/>
      <c r="F3" s="9"/>
    </row>
    <row r="4" spans="1:6" x14ac:dyDescent="0.25">
      <c r="A4" s="6" t="s">
        <v>2</v>
      </c>
      <c r="B4" s="124">
        <v>26.88</v>
      </c>
      <c r="C4" s="124">
        <v>20.97</v>
      </c>
      <c r="D4" s="145">
        <v>17.186</v>
      </c>
      <c r="E4" s="145">
        <v>15.189</v>
      </c>
      <c r="F4" s="10"/>
    </row>
    <row r="5" spans="1:6" x14ac:dyDescent="0.25">
      <c r="A5" s="10" t="s">
        <v>3</v>
      </c>
      <c r="B5" s="53">
        <v>0.123</v>
      </c>
      <c r="C5" s="53">
        <v>0.13800000000000001</v>
      </c>
      <c r="D5" s="146">
        <v>0.152</v>
      </c>
      <c r="E5" s="146">
        <v>0.161</v>
      </c>
      <c r="F5" s="10"/>
    </row>
    <row r="6" spans="1:6" x14ac:dyDescent="0.25">
      <c r="A6" s="10" t="s">
        <v>4</v>
      </c>
      <c r="B6" s="53">
        <v>0.877</v>
      </c>
      <c r="C6" s="53">
        <v>0.86199999999999999</v>
      </c>
      <c r="D6" s="146">
        <v>0.84799999999999998</v>
      </c>
      <c r="E6" s="146">
        <v>0.83899999999999997</v>
      </c>
      <c r="F6" s="10"/>
    </row>
    <row r="7" spans="1:6" x14ac:dyDescent="0.25">
      <c r="A7" s="10" t="s">
        <v>5</v>
      </c>
      <c r="B7" s="146">
        <v>0</v>
      </c>
      <c r="C7" s="146">
        <v>0</v>
      </c>
      <c r="D7" s="146">
        <v>0</v>
      </c>
      <c r="E7" s="146">
        <v>0</v>
      </c>
      <c r="F7" s="10"/>
    </row>
    <row r="8" spans="1:6" x14ac:dyDescent="0.25">
      <c r="A8" s="7" t="s">
        <v>6</v>
      </c>
      <c r="B8" s="7"/>
      <c r="C8" s="7"/>
      <c r="D8" s="7"/>
      <c r="E8" s="7"/>
      <c r="F8" s="7"/>
    </row>
    <row r="9" spans="1:6" x14ac:dyDescent="0.25">
      <c r="A9" s="6" t="s">
        <v>7</v>
      </c>
      <c r="B9" s="53">
        <v>0.34100000000000003</v>
      </c>
      <c r="C9" s="53">
        <v>0.35799999999999998</v>
      </c>
      <c r="D9" s="146">
        <v>0.41599999999999998</v>
      </c>
      <c r="E9" s="146">
        <v>0.38700000000000001</v>
      </c>
      <c r="F9" s="10"/>
    </row>
    <row r="10" spans="1:6" x14ac:dyDescent="0.25">
      <c r="A10" s="6" t="s">
        <v>8</v>
      </c>
      <c r="B10" s="53">
        <v>0.62</v>
      </c>
      <c r="C10" s="53">
        <v>0.59899999999999998</v>
      </c>
      <c r="D10" s="146">
        <v>0.57399999999999995</v>
      </c>
      <c r="E10" s="146">
        <v>0.60099999999999998</v>
      </c>
      <c r="F10" s="10"/>
    </row>
    <row r="11" spans="1:6" x14ac:dyDescent="0.25">
      <c r="A11" s="8" t="s">
        <v>9</v>
      </c>
      <c r="B11" s="53">
        <v>0</v>
      </c>
      <c r="C11" s="53">
        <v>0</v>
      </c>
      <c r="D11" s="146">
        <v>0.01</v>
      </c>
      <c r="E11" s="146">
        <v>1.2E-2</v>
      </c>
    </row>
    <row r="12" spans="1:6" x14ac:dyDescent="0.25">
      <c r="A12" s="8" t="s">
        <v>10</v>
      </c>
      <c r="B12" s="53">
        <v>3.9E-2</v>
      </c>
      <c r="C12" s="53">
        <v>4.2999999999999997E-2</v>
      </c>
      <c r="D12" s="146">
        <v>0</v>
      </c>
      <c r="E12" s="146">
        <v>0</v>
      </c>
    </row>
    <row r="13" spans="1:6" x14ac:dyDescent="0.25">
      <c r="A13" s="8" t="s">
        <v>11</v>
      </c>
      <c r="B13" s="54">
        <v>0</v>
      </c>
      <c r="C13" s="54">
        <v>0</v>
      </c>
      <c r="D13" s="146">
        <v>0</v>
      </c>
      <c r="E13" s="146">
        <v>0</v>
      </c>
    </row>
    <row r="14" spans="1:6" x14ac:dyDescent="0.25">
      <c r="A14" s="9" t="s">
        <v>12</v>
      </c>
      <c r="B14" s="9"/>
      <c r="C14" s="9"/>
      <c r="D14" s="9"/>
      <c r="E14" s="9"/>
      <c r="F14" s="9"/>
    </row>
    <row r="15" spans="1:6" x14ac:dyDescent="0.25">
      <c r="A15" s="8" t="s">
        <v>13</v>
      </c>
      <c r="B15" s="4">
        <v>256931</v>
      </c>
      <c r="C15" s="4">
        <v>203680</v>
      </c>
      <c r="D15" s="147">
        <v>183462</v>
      </c>
      <c r="E15" s="147">
        <v>196476</v>
      </c>
    </row>
    <row r="16" spans="1:6" x14ac:dyDescent="0.25">
      <c r="A16" s="8" t="s">
        <v>14</v>
      </c>
      <c r="B16" s="4">
        <v>121576</v>
      </c>
      <c r="C16" s="4">
        <v>110574</v>
      </c>
      <c r="D16" s="147">
        <v>98811</v>
      </c>
      <c r="E16" s="147">
        <v>98031</v>
      </c>
    </row>
    <row r="17" spans="1:7" x14ac:dyDescent="0.25">
      <c r="A17" s="8" t="s">
        <v>15</v>
      </c>
      <c r="B17" s="4">
        <v>25</v>
      </c>
      <c r="C17" s="4">
        <v>26</v>
      </c>
      <c r="D17" s="142">
        <v>27</v>
      </c>
      <c r="E17" s="142">
        <v>27</v>
      </c>
    </row>
    <row r="19" spans="1:7" x14ac:dyDescent="0.25">
      <c r="A19" s="7" t="s">
        <v>16</v>
      </c>
      <c r="B19" s="7"/>
      <c r="C19" s="7"/>
      <c r="D19" s="7"/>
      <c r="E19" s="7"/>
      <c r="F19" s="9"/>
    </row>
    <row r="20" spans="1:7" x14ac:dyDescent="0.25">
      <c r="A20" s="10" t="s">
        <v>2</v>
      </c>
      <c r="B20" s="3" t="s">
        <v>32</v>
      </c>
      <c r="C20" s="3" t="s">
        <v>32</v>
      </c>
      <c r="D20" s="3" t="s">
        <v>32</v>
      </c>
      <c r="E20" s="3" t="s">
        <v>32</v>
      </c>
      <c r="F20" s="10"/>
    </row>
    <row r="21" spans="1:7" x14ac:dyDescent="0.25">
      <c r="A21" s="10" t="s">
        <v>17</v>
      </c>
      <c r="B21" s="3" t="s">
        <v>32</v>
      </c>
      <c r="C21" s="3" t="s">
        <v>32</v>
      </c>
      <c r="D21" s="3" t="s">
        <v>32</v>
      </c>
      <c r="E21" s="3" t="s">
        <v>32</v>
      </c>
      <c r="F21" s="10"/>
    </row>
    <row r="22" spans="1:7" x14ac:dyDescent="0.25">
      <c r="A22" s="10"/>
      <c r="B22" s="6"/>
      <c r="C22" s="6"/>
      <c r="D22" s="6"/>
      <c r="E22" s="6"/>
      <c r="F22" s="10"/>
    </row>
    <row r="23" spans="1:7" x14ac:dyDescent="0.25">
      <c r="A23" s="7" t="s">
        <v>18</v>
      </c>
      <c r="B23" s="7"/>
      <c r="C23" s="7"/>
      <c r="D23" s="7"/>
      <c r="E23" s="7"/>
      <c r="F23" s="9"/>
    </row>
    <row r="24" spans="1:7" x14ac:dyDescent="0.25">
      <c r="A24" s="10" t="s">
        <v>2</v>
      </c>
      <c r="B24" s="3" t="s">
        <v>32</v>
      </c>
      <c r="C24" s="3" t="s">
        <v>32</v>
      </c>
      <c r="D24" s="3" t="s">
        <v>32</v>
      </c>
      <c r="E24" s="3" t="s">
        <v>32</v>
      </c>
      <c r="F24" s="10"/>
    </row>
    <row r="25" spans="1:7" x14ac:dyDescent="0.25">
      <c r="A25" s="10" t="s">
        <v>17</v>
      </c>
      <c r="B25" s="3" t="s">
        <v>32</v>
      </c>
      <c r="C25" s="3" t="s">
        <v>32</v>
      </c>
      <c r="D25" s="3" t="s">
        <v>32</v>
      </c>
      <c r="E25" s="3" t="s">
        <v>32</v>
      </c>
      <c r="F25" s="10"/>
    </row>
    <row r="26" spans="1:7" x14ac:dyDescent="0.25">
      <c r="A26" s="10"/>
      <c r="B26" s="6"/>
      <c r="C26" s="6"/>
      <c r="D26" s="6"/>
      <c r="E26" s="6"/>
      <c r="F26" s="10"/>
    </row>
    <row r="27" spans="1:7" x14ac:dyDescent="0.25">
      <c r="A27" s="7" t="s">
        <v>19</v>
      </c>
      <c r="B27" s="7"/>
      <c r="C27" s="7"/>
      <c r="D27" s="7"/>
      <c r="E27" s="7"/>
      <c r="F27" s="9"/>
    </row>
    <row r="28" spans="1:7" x14ac:dyDescent="0.25">
      <c r="A28" s="10" t="s">
        <v>2</v>
      </c>
      <c r="B28" s="4">
        <v>2.859</v>
      </c>
      <c r="C28" s="4">
        <v>2.2789999999999999</v>
      </c>
      <c r="D28" s="145">
        <v>1.83</v>
      </c>
      <c r="E28" s="145">
        <v>1.643</v>
      </c>
      <c r="F28" s="10"/>
      <c r="G28" s="211"/>
    </row>
    <row r="29" spans="1:7" x14ac:dyDescent="0.25">
      <c r="A29" s="10" t="s">
        <v>17</v>
      </c>
      <c r="B29" s="4">
        <v>61657</v>
      </c>
      <c r="C29" s="4">
        <v>72587</v>
      </c>
      <c r="D29" s="147">
        <v>68397</v>
      </c>
      <c r="E29" s="147">
        <v>64346</v>
      </c>
      <c r="F29" s="10"/>
    </row>
  </sheetData>
  <sheetProtection algorithmName="SHA-512" hashValue="T1qmTaSggqQ/edHrRL9yUQZYgwXGsy6x3w+AgXJOgSVtJkLz1N6j+80Piul+QDFl9GuJ62mhV+P0tGqywD8y5g==" saltValue="9mDDDdgCUIY/9InXg8CrqQ==" spinCount="100000" sheet="1" objects="1" scenarios="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9"/>
  <sheetViews>
    <sheetView workbookViewId="0">
      <selection activeCell="I20" sqref="I20"/>
    </sheetView>
  </sheetViews>
  <sheetFormatPr defaultRowHeight="15" x14ac:dyDescent="0.25"/>
  <cols>
    <col min="1" max="1" width="74.5703125" style="8" customWidth="1"/>
    <col min="2" max="2" width="10.5703125" style="8" bestFit="1" customWidth="1"/>
    <col min="3" max="3" width="10.5703125" style="8" customWidth="1"/>
    <col min="4" max="5" width="10.5703125" style="8" bestFit="1" customWidth="1"/>
    <col min="6" max="6" width="9.140625" style="8"/>
  </cols>
  <sheetData>
    <row r="1" spans="1:6" ht="28.5" x14ac:dyDescent="0.45">
      <c r="A1" s="11" t="s">
        <v>75</v>
      </c>
    </row>
    <row r="2" spans="1:6" x14ac:dyDescent="0.25">
      <c r="A2" s="9"/>
      <c r="B2" s="12">
        <v>2016</v>
      </c>
      <c r="C2" s="12">
        <v>2015</v>
      </c>
      <c r="D2" s="12">
        <v>2014</v>
      </c>
      <c r="E2" s="12">
        <v>2013</v>
      </c>
    </row>
    <row r="3" spans="1:6" x14ac:dyDescent="0.25">
      <c r="A3" s="9" t="s">
        <v>1</v>
      </c>
      <c r="B3" s="9"/>
      <c r="C3" s="9"/>
      <c r="D3" s="9"/>
      <c r="E3" s="9"/>
      <c r="F3" s="9"/>
    </row>
    <row r="4" spans="1:6" x14ac:dyDescent="0.25">
      <c r="A4" s="6" t="s">
        <v>2</v>
      </c>
      <c r="B4" s="2">
        <v>105.443</v>
      </c>
      <c r="C4" s="2">
        <v>98.824799999999996</v>
      </c>
      <c r="D4" s="2">
        <v>93.983999999999995</v>
      </c>
      <c r="E4" s="2">
        <v>84.893999999999991</v>
      </c>
      <c r="F4" s="10"/>
    </row>
    <row r="5" spans="1:6" x14ac:dyDescent="0.25">
      <c r="A5" s="10" t="s">
        <v>3</v>
      </c>
      <c r="B5" s="148">
        <v>7</v>
      </c>
      <c r="C5" s="148">
        <v>6</v>
      </c>
      <c r="D5" s="148">
        <v>7</v>
      </c>
      <c r="E5" s="148">
        <v>8</v>
      </c>
      <c r="F5" s="10"/>
    </row>
    <row r="6" spans="1:6" x14ac:dyDescent="0.25">
      <c r="A6" s="10" t="s">
        <v>4</v>
      </c>
      <c r="B6" s="148">
        <v>93</v>
      </c>
      <c r="C6" s="148">
        <v>94</v>
      </c>
      <c r="D6" s="148">
        <v>93</v>
      </c>
      <c r="E6" s="148">
        <v>92</v>
      </c>
      <c r="F6" s="10"/>
    </row>
    <row r="7" spans="1:6" x14ac:dyDescent="0.25">
      <c r="A7" s="10" t="s">
        <v>5</v>
      </c>
      <c r="B7" s="3" t="s">
        <v>22</v>
      </c>
      <c r="C7" s="3" t="s">
        <v>22</v>
      </c>
      <c r="D7" s="3" t="s">
        <v>22</v>
      </c>
      <c r="E7" s="3" t="s">
        <v>22</v>
      </c>
      <c r="F7" s="10"/>
    </row>
    <row r="8" spans="1:6" x14ac:dyDescent="0.25">
      <c r="A8" s="7" t="s">
        <v>6</v>
      </c>
      <c r="B8" s="7"/>
      <c r="C8" s="7"/>
      <c r="D8" s="7"/>
      <c r="E8" s="7"/>
      <c r="F8" s="7"/>
    </row>
    <row r="9" spans="1:6" x14ac:dyDescent="0.25">
      <c r="A9" s="6" t="s">
        <v>7</v>
      </c>
      <c r="B9" s="144">
        <v>16.899999999999999</v>
      </c>
      <c r="C9" s="144">
        <v>17.187102487941793</v>
      </c>
      <c r="D9" s="144">
        <v>16.506846185696538</v>
      </c>
      <c r="E9" s="144">
        <v>15.575933742135861</v>
      </c>
      <c r="F9" s="10"/>
    </row>
    <row r="10" spans="1:6" x14ac:dyDescent="0.25">
      <c r="A10" s="6" t="s">
        <v>8</v>
      </c>
      <c r="B10" s="144">
        <v>57.5</v>
      </c>
      <c r="C10" s="144">
        <v>60.335848979480623</v>
      </c>
      <c r="D10" s="144">
        <v>61.013826582332712</v>
      </c>
      <c r="E10" s="144">
        <v>60.484510631520259</v>
      </c>
      <c r="F10" s="10"/>
    </row>
    <row r="11" spans="1:6" x14ac:dyDescent="0.25">
      <c r="A11" s="8" t="s">
        <v>9</v>
      </c>
      <c r="B11" s="149">
        <v>4.6900000000000004</v>
      </c>
      <c r="C11" s="149">
        <v>5.2497479357985668</v>
      </c>
      <c r="D11" s="149">
        <v>5.7296649009837379</v>
      </c>
      <c r="E11" s="149">
        <v>6.5254439754718483</v>
      </c>
    </row>
    <row r="12" spans="1:6" x14ac:dyDescent="0.25">
      <c r="A12" s="8" t="s">
        <v>10</v>
      </c>
      <c r="B12" s="149">
        <v>6.05</v>
      </c>
      <c r="C12" s="149">
        <v>4.7923263482028498</v>
      </c>
      <c r="D12" s="149">
        <v>3.8990648067505247</v>
      </c>
      <c r="E12" s="149">
        <v>4.4493907780520825</v>
      </c>
    </row>
    <row r="13" spans="1:6" x14ac:dyDescent="0.25">
      <c r="A13" s="8" t="s">
        <v>11</v>
      </c>
      <c r="B13" s="149">
        <v>0</v>
      </c>
      <c r="C13" s="149">
        <v>0</v>
      </c>
      <c r="D13" s="149">
        <v>0</v>
      </c>
      <c r="E13" s="149">
        <v>0</v>
      </c>
    </row>
    <row r="14" spans="1:6" x14ac:dyDescent="0.25">
      <c r="A14" s="9" t="s">
        <v>12</v>
      </c>
      <c r="B14" s="9"/>
      <c r="C14" s="9"/>
      <c r="D14" s="150"/>
      <c r="E14" s="151"/>
      <c r="F14" s="9"/>
    </row>
    <row r="15" spans="1:6" x14ac:dyDescent="0.25">
      <c r="A15" s="8" t="s">
        <v>13</v>
      </c>
      <c r="B15" s="4">
        <v>4046029</v>
      </c>
      <c r="C15" s="4">
        <v>3814959</v>
      </c>
      <c r="D15" s="4">
        <v>3308550</v>
      </c>
      <c r="E15" s="4">
        <v>3322004</v>
      </c>
    </row>
    <row r="16" spans="1:6" x14ac:dyDescent="0.25">
      <c r="A16" s="8" t="s">
        <v>14</v>
      </c>
      <c r="B16" s="4">
        <v>118362</v>
      </c>
      <c r="C16" s="4">
        <v>105887</v>
      </c>
      <c r="D16" s="4">
        <v>106876</v>
      </c>
      <c r="E16" s="4">
        <v>106612</v>
      </c>
    </row>
    <row r="17" spans="1:6" x14ac:dyDescent="0.25">
      <c r="A17" s="8" t="s">
        <v>15</v>
      </c>
      <c r="B17" s="4">
        <v>266</v>
      </c>
      <c r="C17" s="4">
        <v>282</v>
      </c>
      <c r="D17" s="152">
        <v>298</v>
      </c>
      <c r="E17" s="142">
        <v>308</v>
      </c>
    </row>
    <row r="19" spans="1:6" x14ac:dyDescent="0.25">
      <c r="A19" s="7" t="s">
        <v>16</v>
      </c>
      <c r="B19" s="7"/>
      <c r="C19" s="7"/>
      <c r="D19" s="7"/>
      <c r="E19" s="7"/>
      <c r="F19" s="9"/>
    </row>
    <row r="20" spans="1:6" x14ac:dyDescent="0.25">
      <c r="A20" s="10" t="s">
        <v>2</v>
      </c>
      <c r="B20" s="3">
        <v>2.4700000000000002</v>
      </c>
      <c r="C20" s="3">
        <v>3.032</v>
      </c>
      <c r="D20" s="3">
        <v>3.3279999999999998</v>
      </c>
      <c r="E20" s="2">
        <v>3.1030000000000002</v>
      </c>
      <c r="F20" s="10"/>
    </row>
    <row r="21" spans="1:6" x14ac:dyDescent="0.25">
      <c r="A21" s="10" t="s">
        <v>17</v>
      </c>
      <c r="B21" s="29">
        <v>28949</v>
      </c>
      <c r="C21" s="29">
        <v>39065</v>
      </c>
      <c r="D21" s="29">
        <v>39823</v>
      </c>
      <c r="E21" s="29">
        <v>37222</v>
      </c>
      <c r="F21" s="10"/>
    </row>
    <row r="22" spans="1:6" x14ac:dyDescent="0.25">
      <c r="A22" s="10"/>
      <c r="B22" s="6"/>
      <c r="C22" s="6"/>
      <c r="D22" s="6"/>
      <c r="E22" s="6"/>
      <c r="F22" s="10"/>
    </row>
    <row r="23" spans="1:6" x14ac:dyDescent="0.25">
      <c r="A23" s="7" t="s">
        <v>18</v>
      </c>
      <c r="B23" s="7"/>
      <c r="C23" s="7"/>
      <c r="D23" s="7"/>
      <c r="E23" s="7"/>
      <c r="F23" s="9"/>
    </row>
    <row r="24" spans="1:6" x14ac:dyDescent="0.25">
      <c r="A24" s="10" t="s">
        <v>2</v>
      </c>
      <c r="B24" s="153"/>
      <c r="C24" s="153"/>
      <c r="D24" s="2"/>
      <c r="E24" s="2"/>
      <c r="F24" s="10"/>
    </row>
    <row r="25" spans="1:6" x14ac:dyDescent="0.25">
      <c r="A25" s="10" t="s">
        <v>17</v>
      </c>
      <c r="B25" s="29"/>
      <c r="C25" s="29"/>
      <c r="D25" s="29"/>
      <c r="E25" s="29"/>
      <c r="F25" s="10"/>
    </row>
    <row r="26" spans="1:6" x14ac:dyDescent="0.25">
      <c r="A26" s="10"/>
      <c r="B26" s="6"/>
      <c r="C26" s="6"/>
      <c r="D26" s="6"/>
      <c r="E26" s="6"/>
      <c r="F26" s="10"/>
    </row>
    <row r="27" spans="1:6" x14ac:dyDescent="0.25">
      <c r="A27" s="7" t="s">
        <v>19</v>
      </c>
      <c r="B27" s="7"/>
      <c r="C27" s="7"/>
      <c r="D27" s="7"/>
      <c r="E27" s="7"/>
      <c r="F27" s="9"/>
    </row>
    <row r="28" spans="1:6" x14ac:dyDescent="0.25">
      <c r="A28" s="10" t="s">
        <v>2</v>
      </c>
      <c r="B28" s="3">
        <v>43.290999999999997</v>
      </c>
      <c r="C28" s="3">
        <v>38.25</v>
      </c>
      <c r="D28" s="2">
        <v>33.564</v>
      </c>
      <c r="E28" s="2">
        <v>28.385999999999999</v>
      </c>
      <c r="F28" s="10"/>
    </row>
    <row r="29" spans="1:6" x14ac:dyDescent="0.25">
      <c r="A29" s="10" t="s">
        <v>17</v>
      </c>
      <c r="B29" s="3">
        <v>3731448</v>
      </c>
      <c r="C29" s="3">
        <v>3361128</v>
      </c>
      <c r="D29" s="3">
        <v>3181081</v>
      </c>
      <c r="E29" s="3">
        <v>2830971</v>
      </c>
      <c r="F29" s="10"/>
    </row>
  </sheetData>
  <sheetProtection algorithmName="SHA-512" hashValue="3IMtZ6C+TFZgkfn8mBsdsZLLRybTHxEBK0ZJaGNLgmibJ4DgXRD4jyWgz/HRVsCtLb4YK0OYWdQ8lwcwRCAlGg==" saltValue="LMoJadLq8/dxn5n0d2etXw==" spinCount="100000" sheet="1" objects="1" scenarios="1"/>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9"/>
  <sheetViews>
    <sheetView workbookViewId="0">
      <selection activeCell="J32" sqref="G27:J32"/>
    </sheetView>
  </sheetViews>
  <sheetFormatPr defaultRowHeight="15" x14ac:dyDescent="0.25"/>
  <cols>
    <col min="1" max="1" width="76.42578125" style="8" bestFit="1" customWidth="1"/>
    <col min="2" max="2" width="12" style="8" bestFit="1" customWidth="1"/>
    <col min="3" max="3" width="12" style="8" customWidth="1"/>
    <col min="4" max="4" width="12" style="8" bestFit="1" customWidth="1"/>
    <col min="5" max="6" width="9.140625" style="8"/>
  </cols>
  <sheetData>
    <row r="1" spans="1:5" ht="28.5" x14ac:dyDescent="0.45">
      <c r="A1" s="11" t="s">
        <v>38</v>
      </c>
    </row>
    <row r="2" spans="1:5" x14ac:dyDescent="0.25">
      <c r="A2" s="9"/>
      <c r="B2" s="12">
        <v>2016</v>
      </c>
      <c r="C2" s="12">
        <v>2015</v>
      </c>
      <c r="D2" s="12">
        <v>2014</v>
      </c>
      <c r="E2" s="12">
        <v>2013</v>
      </c>
    </row>
    <row r="3" spans="1:5" x14ac:dyDescent="0.25">
      <c r="A3" s="9" t="s">
        <v>1</v>
      </c>
      <c r="B3" s="154"/>
      <c r="C3" s="154"/>
      <c r="D3" s="154"/>
      <c r="E3" s="154"/>
    </row>
    <row r="4" spans="1:5" x14ac:dyDescent="0.25">
      <c r="A4" s="6" t="s">
        <v>2</v>
      </c>
      <c r="B4" s="155">
        <v>2.4870000000000001</v>
      </c>
      <c r="C4" s="155">
        <v>2.1208999999999998</v>
      </c>
      <c r="D4" s="155">
        <v>1.8676999999999999</v>
      </c>
      <c r="E4" s="155">
        <v>1.571</v>
      </c>
    </row>
    <row r="5" spans="1:5" x14ac:dyDescent="0.25">
      <c r="A5" s="10" t="s">
        <v>3</v>
      </c>
      <c r="B5" s="156">
        <v>100</v>
      </c>
      <c r="C5" s="156">
        <v>100</v>
      </c>
      <c r="D5" s="156">
        <v>100</v>
      </c>
      <c r="E5" s="156">
        <v>100</v>
      </c>
    </row>
    <row r="6" spans="1:5" x14ac:dyDescent="0.25">
      <c r="A6" s="10" t="s">
        <v>4</v>
      </c>
      <c r="B6" s="156">
        <v>0</v>
      </c>
      <c r="C6" s="156">
        <v>0</v>
      </c>
      <c r="D6" s="156">
        <v>0</v>
      </c>
      <c r="E6" s="156">
        <v>0</v>
      </c>
    </row>
    <row r="7" spans="1:5" x14ac:dyDescent="0.25">
      <c r="A7" s="10" t="s">
        <v>5</v>
      </c>
      <c r="B7" s="157"/>
      <c r="C7" s="157"/>
      <c r="D7" s="157"/>
      <c r="E7" s="157"/>
    </row>
    <row r="8" spans="1:5" x14ac:dyDescent="0.25">
      <c r="A8" s="7" t="s">
        <v>6</v>
      </c>
      <c r="B8" s="158"/>
      <c r="C8" s="158"/>
      <c r="D8" s="158"/>
      <c r="E8" s="158"/>
    </row>
    <row r="9" spans="1:5" x14ac:dyDescent="0.25">
      <c r="A9" s="6" t="s">
        <v>7</v>
      </c>
      <c r="B9" s="155">
        <v>51</v>
      </c>
      <c r="C9" s="155">
        <v>49</v>
      </c>
      <c r="D9" s="155">
        <v>54</v>
      </c>
      <c r="E9" s="155">
        <v>35.9</v>
      </c>
    </row>
    <row r="10" spans="1:5" x14ac:dyDescent="0.25">
      <c r="A10" s="6" t="s">
        <v>8</v>
      </c>
      <c r="B10" s="155">
        <v>37</v>
      </c>
      <c r="C10" s="155">
        <v>41</v>
      </c>
      <c r="D10" s="155">
        <v>39</v>
      </c>
      <c r="E10" s="155">
        <v>58.9</v>
      </c>
    </row>
    <row r="11" spans="1:5" x14ac:dyDescent="0.25">
      <c r="A11" s="8" t="s">
        <v>9</v>
      </c>
      <c r="B11" s="155"/>
      <c r="C11" s="155"/>
      <c r="D11" s="155"/>
      <c r="E11" s="155"/>
    </row>
    <row r="12" spans="1:5" x14ac:dyDescent="0.25">
      <c r="A12" s="8" t="s">
        <v>10</v>
      </c>
      <c r="B12" s="155">
        <v>9</v>
      </c>
      <c r="C12" s="155">
        <v>9</v>
      </c>
      <c r="D12" s="155">
        <v>6.5</v>
      </c>
      <c r="E12" s="155">
        <v>3.07</v>
      </c>
    </row>
    <row r="13" spans="1:5" x14ac:dyDescent="0.25">
      <c r="A13" s="8" t="s">
        <v>11</v>
      </c>
      <c r="B13" s="155">
        <v>3</v>
      </c>
      <c r="C13" s="155">
        <v>1.62</v>
      </c>
      <c r="D13" s="155">
        <v>1.47</v>
      </c>
      <c r="E13" s="155">
        <v>2.14</v>
      </c>
    </row>
    <row r="14" spans="1:5" x14ac:dyDescent="0.25">
      <c r="A14" s="9" t="s">
        <v>12</v>
      </c>
      <c r="B14" s="159"/>
      <c r="C14" s="159"/>
      <c r="D14" s="159"/>
      <c r="E14" s="159"/>
    </row>
    <row r="15" spans="1:5" x14ac:dyDescent="0.25">
      <c r="A15" s="8" t="s">
        <v>13</v>
      </c>
      <c r="B15" s="160">
        <v>1256038</v>
      </c>
      <c r="C15" s="160">
        <v>1213838</v>
      </c>
      <c r="D15" s="160">
        <v>1156623</v>
      </c>
      <c r="E15" s="160">
        <v>1116600</v>
      </c>
    </row>
    <row r="16" spans="1:5" x14ac:dyDescent="0.25">
      <c r="A16" s="8" t="s">
        <v>14</v>
      </c>
      <c r="B16" s="157"/>
      <c r="C16" s="157"/>
      <c r="D16" s="157"/>
      <c r="E16" s="157"/>
    </row>
    <row r="17" spans="1:7" x14ac:dyDescent="0.25">
      <c r="A17" s="8" t="s">
        <v>15</v>
      </c>
      <c r="B17" s="161">
        <v>21</v>
      </c>
      <c r="C17" s="161">
        <v>21</v>
      </c>
      <c r="D17" s="161">
        <v>26</v>
      </c>
      <c r="E17" s="161">
        <v>28</v>
      </c>
    </row>
    <row r="18" spans="1:7" x14ac:dyDescent="0.25">
      <c r="B18" s="162"/>
      <c r="C18" s="162"/>
      <c r="D18" s="162"/>
      <c r="E18" s="162"/>
    </row>
    <row r="19" spans="1:7" x14ac:dyDescent="0.25">
      <c r="A19" s="7" t="s">
        <v>16</v>
      </c>
      <c r="B19" s="158"/>
      <c r="C19" s="158"/>
      <c r="D19" s="158"/>
      <c r="E19" s="158"/>
    </row>
    <row r="20" spans="1:7" x14ac:dyDescent="0.25">
      <c r="A20" s="10" t="s">
        <v>2</v>
      </c>
      <c r="B20" s="157"/>
      <c r="C20" s="157"/>
      <c r="D20" s="157"/>
      <c r="E20" s="157"/>
    </row>
    <row r="21" spans="1:7" x14ac:dyDescent="0.25">
      <c r="A21" s="10" t="s">
        <v>17</v>
      </c>
      <c r="B21" s="157"/>
      <c r="C21" s="157"/>
      <c r="D21" s="157"/>
      <c r="E21" s="157"/>
    </row>
    <row r="22" spans="1:7" x14ac:dyDescent="0.25">
      <c r="A22" s="10"/>
      <c r="B22" s="163"/>
      <c r="C22" s="163"/>
      <c r="D22" s="163"/>
      <c r="E22" s="163"/>
    </row>
    <row r="23" spans="1:7" x14ac:dyDescent="0.25">
      <c r="A23" s="7" t="s">
        <v>18</v>
      </c>
      <c r="B23" s="158"/>
      <c r="C23" s="158"/>
      <c r="D23" s="158"/>
      <c r="E23" s="158"/>
    </row>
    <row r="24" spans="1:7" x14ac:dyDescent="0.25">
      <c r="A24" s="10" t="s">
        <v>2</v>
      </c>
      <c r="B24" s="157"/>
      <c r="C24" s="157"/>
      <c r="D24" s="157"/>
      <c r="E24" s="157"/>
    </row>
    <row r="25" spans="1:7" x14ac:dyDescent="0.25">
      <c r="A25" s="10" t="s">
        <v>17</v>
      </c>
      <c r="B25" s="157"/>
      <c r="C25" s="157"/>
      <c r="D25" s="157"/>
      <c r="E25" s="157"/>
    </row>
    <row r="26" spans="1:7" x14ac:dyDescent="0.25">
      <c r="A26" s="10"/>
      <c r="B26" s="163"/>
      <c r="C26" s="163"/>
      <c r="D26" s="163"/>
      <c r="E26" s="163"/>
    </row>
    <row r="27" spans="1:7" x14ac:dyDescent="0.25">
      <c r="A27" s="7" t="s">
        <v>19</v>
      </c>
      <c r="B27" s="158"/>
      <c r="C27" s="158"/>
      <c r="D27" s="158"/>
      <c r="E27" s="158"/>
    </row>
    <row r="28" spans="1:7" x14ac:dyDescent="0.25">
      <c r="A28" s="10" t="s">
        <v>2</v>
      </c>
      <c r="B28" s="164">
        <v>0.08</v>
      </c>
      <c r="C28" s="164">
        <v>6.2E-2</v>
      </c>
      <c r="D28" s="164">
        <v>4.8000000000000001E-2</v>
      </c>
      <c r="E28" s="164">
        <v>3.7690000000000001E-2</v>
      </c>
      <c r="G28" s="212"/>
    </row>
    <row r="29" spans="1:7" x14ac:dyDescent="0.25">
      <c r="A29" s="10" t="s">
        <v>17</v>
      </c>
      <c r="B29" s="160">
        <v>51604</v>
      </c>
      <c r="C29" s="160">
        <v>47333</v>
      </c>
      <c r="D29" s="160">
        <v>39933</v>
      </c>
      <c r="E29" s="160">
        <v>34237</v>
      </c>
    </row>
  </sheetData>
  <sheetProtection algorithmName="SHA-512" hashValue="MQsO7o67vnh40txka2/hiPHBJYOToZonsG+hLglGnnhraKrlisQVGW80Wdp7qt3SgoLwz15vkFJy+mf3GvKrQg==" saltValue="wa3N6ZP9is33rnj0nXLQig==" spinCount="100000" sheet="1" objects="1" scenarios="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29"/>
  <sheetViews>
    <sheetView workbookViewId="0">
      <selection activeCell="H15" sqref="H15"/>
    </sheetView>
  </sheetViews>
  <sheetFormatPr defaultRowHeight="15" x14ac:dyDescent="0.25"/>
  <cols>
    <col min="1" max="1" width="74.28515625" style="8" customWidth="1"/>
    <col min="2" max="6" width="9.140625" style="8"/>
  </cols>
  <sheetData>
    <row r="1" spans="1:5" ht="28.5" x14ac:dyDescent="0.45">
      <c r="A1" s="11" t="s">
        <v>78</v>
      </c>
    </row>
    <row r="2" spans="1:5" x14ac:dyDescent="0.25">
      <c r="A2" s="9"/>
      <c r="B2" s="229">
        <v>2016</v>
      </c>
      <c r="C2" s="229">
        <v>2015</v>
      </c>
      <c r="D2" s="229">
        <v>2014</v>
      </c>
      <c r="E2" s="229">
        <v>2013</v>
      </c>
    </row>
    <row r="3" spans="1:5" x14ac:dyDescent="0.25">
      <c r="A3" s="9" t="s">
        <v>1</v>
      </c>
      <c r="B3" s="228"/>
      <c r="C3" s="228"/>
      <c r="D3" s="228"/>
      <c r="E3" s="228"/>
    </row>
    <row r="4" spans="1:5" x14ac:dyDescent="0.25">
      <c r="A4" s="6" t="s">
        <v>2</v>
      </c>
      <c r="B4" s="2">
        <v>1.512</v>
      </c>
      <c r="C4" s="2">
        <v>1.44</v>
      </c>
      <c r="D4" s="2">
        <v>1.3859999999999999</v>
      </c>
      <c r="E4" s="2">
        <v>0.85399999999999998</v>
      </c>
    </row>
    <row r="5" spans="1:5" x14ac:dyDescent="0.25">
      <c r="A5" s="10" t="s">
        <v>3</v>
      </c>
      <c r="B5" s="141">
        <f>1.092/B4</f>
        <v>0.72222222222222232</v>
      </c>
      <c r="C5" s="141">
        <f>1.04/C4</f>
        <v>0.72222222222222232</v>
      </c>
      <c r="D5" s="141">
        <v>0.66</v>
      </c>
      <c r="E5" s="140">
        <v>0.6</v>
      </c>
    </row>
    <row r="6" spans="1:5" x14ac:dyDescent="0.25">
      <c r="A6" s="10" t="s">
        <v>4</v>
      </c>
      <c r="B6" s="141">
        <f>0.219/B4</f>
        <v>0.14484126984126985</v>
      </c>
      <c r="C6" s="141">
        <v>0.14000000000000001</v>
      </c>
      <c r="D6" s="141">
        <v>0.14000000000000001</v>
      </c>
      <c r="E6" s="140">
        <v>0.2</v>
      </c>
    </row>
    <row r="7" spans="1:5" x14ac:dyDescent="0.25">
      <c r="A7" s="10" t="s">
        <v>5</v>
      </c>
      <c r="B7" s="141">
        <f>0.201/B4</f>
        <v>0.13293650793650794</v>
      </c>
      <c r="C7" s="141">
        <f>100%-C6-C5</f>
        <v>0.13777777777777767</v>
      </c>
      <c r="D7" s="141">
        <v>0.2</v>
      </c>
      <c r="E7" s="140">
        <v>0.2</v>
      </c>
    </row>
    <row r="8" spans="1:5" x14ac:dyDescent="0.25">
      <c r="A8" s="7" t="s">
        <v>6</v>
      </c>
      <c r="B8" s="165"/>
      <c r="C8" s="227"/>
      <c r="D8" s="227"/>
      <c r="E8" s="227"/>
    </row>
    <row r="9" spans="1:5" x14ac:dyDescent="0.25">
      <c r="A9" s="6" t="s">
        <v>7</v>
      </c>
      <c r="B9" s="2"/>
      <c r="C9" s="2"/>
      <c r="D9" s="2"/>
      <c r="E9" s="2"/>
    </row>
    <row r="10" spans="1:5" x14ac:dyDescent="0.25">
      <c r="A10" s="6" t="s">
        <v>8</v>
      </c>
      <c r="B10" s="2"/>
      <c r="C10" s="2"/>
      <c r="D10" s="2"/>
      <c r="E10" s="2"/>
    </row>
    <row r="11" spans="1:5" x14ac:dyDescent="0.25">
      <c r="A11" s="8" t="s">
        <v>9</v>
      </c>
      <c r="B11" s="142"/>
      <c r="C11" s="142"/>
      <c r="D11" s="142"/>
      <c r="E11" s="142"/>
    </row>
    <row r="12" spans="1:5" x14ac:dyDescent="0.25">
      <c r="A12" s="8" t="s">
        <v>10</v>
      </c>
      <c r="B12" s="142"/>
      <c r="C12" s="142"/>
      <c r="D12" s="142"/>
      <c r="E12" s="142"/>
    </row>
    <row r="13" spans="1:5" x14ac:dyDescent="0.25">
      <c r="A13" s="8" t="s">
        <v>11</v>
      </c>
      <c r="B13" s="142"/>
      <c r="C13" s="142"/>
      <c r="D13" s="142"/>
      <c r="E13" s="142"/>
    </row>
    <row r="14" spans="1:5" x14ac:dyDescent="0.25">
      <c r="A14" s="9" t="s">
        <v>12</v>
      </c>
      <c r="B14" s="228"/>
      <c r="C14" s="228"/>
      <c r="D14" s="228"/>
      <c r="E14" s="228"/>
    </row>
    <row r="15" spans="1:5" x14ac:dyDescent="0.25">
      <c r="A15" s="8" t="s">
        <v>13</v>
      </c>
      <c r="B15" s="142">
        <v>16372</v>
      </c>
      <c r="C15" s="142">
        <v>16398</v>
      </c>
      <c r="D15" s="142">
        <v>16164</v>
      </c>
      <c r="E15" s="142">
        <v>13718</v>
      </c>
    </row>
    <row r="16" spans="1:5" x14ac:dyDescent="0.25">
      <c r="A16" s="8" t="s">
        <v>14</v>
      </c>
      <c r="B16" s="142"/>
      <c r="C16" s="142"/>
      <c r="D16" s="142"/>
      <c r="E16" s="142"/>
    </row>
    <row r="17" spans="1:5" x14ac:dyDescent="0.25">
      <c r="A17" s="8" t="s">
        <v>15</v>
      </c>
      <c r="B17" s="142">
        <v>14</v>
      </c>
      <c r="C17" s="142">
        <v>14</v>
      </c>
      <c r="D17" s="142">
        <v>15</v>
      </c>
      <c r="E17" s="142">
        <v>14</v>
      </c>
    </row>
    <row r="19" spans="1:5" x14ac:dyDescent="0.25">
      <c r="A19" s="7" t="s">
        <v>16</v>
      </c>
      <c r="B19" s="227"/>
      <c r="C19" s="227"/>
      <c r="D19" s="227"/>
      <c r="E19" s="227"/>
    </row>
    <row r="20" spans="1:5" x14ac:dyDescent="0.25">
      <c r="A20" s="10" t="s">
        <v>2</v>
      </c>
      <c r="B20" s="2"/>
      <c r="C20" s="2"/>
      <c r="D20" s="2"/>
      <c r="E20" s="2"/>
    </row>
    <row r="21" spans="1:5" x14ac:dyDescent="0.25">
      <c r="A21" s="10" t="s">
        <v>17</v>
      </c>
      <c r="B21" s="2"/>
      <c r="C21" s="2"/>
      <c r="D21" s="2"/>
      <c r="E21" s="2"/>
    </row>
    <row r="22" spans="1:5" x14ac:dyDescent="0.25">
      <c r="A22" s="10"/>
      <c r="B22" s="226"/>
      <c r="C22" s="226"/>
      <c r="D22" s="226"/>
      <c r="E22" s="226"/>
    </row>
    <row r="23" spans="1:5" x14ac:dyDescent="0.25">
      <c r="A23" s="7" t="s">
        <v>18</v>
      </c>
      <c r="B23" s="227"/>
      <c r="C23" s="227"/>
      <c r="D23" s="227"/>
      <c r="E23" s="227"/>
    </row>
    <row r="24" spans="1:5" x14ac:dyDescent="0.25">
      <c r="A24" s="10" t="s">
        <v>2</v>
      </c>
      <c r="B24" s="2"/>
      <c r="C24" s="2"/>
      <c r="D24" s="2"/>
      <c r="E24" s="2"/>
    </row>
    <row r="25" spans="1:5" x14ac:dyDescent="0.25">
      <c r="A25" s="10" t="s">
        <v>17</v>
      </c>
      <c r="B25" s="2"/>
      <c r="C25" s="2"/>
      <c r="D25" s="2"/>
      <c r="E25" s="2"/>
    </row>
    <row r="26" spans="1:5" x14ac:dyDescent="0.25">
      <c r="A26" s="10"/>
      <c r="B26" s="226"/>
      <c r="C26" s="226"/>
      <c r="D26" s="226"/>
      <c r="E26" s="226"/>
    </row>
    <row r="27" spans="1:5" x14ac:dyDescent="0.25">
      <c r="A27" s="7" t="s">
        <v>19</v>
      </c>
      <c r="B27" s="227"/>
      <c r="C27" s="227"/>
      <c r="D27" s="227"/>
      <c r="E27" s="227"/>
    </row>
    <row r="28" spans="1:5" x14ac:dyDescent="0.25">
      <c r="A28" s="10" t="s">
        <v>2</v>
      </c>
      <c r="B28" s="2"/>
      <c r="C28" s="2"/>
      <c r="D28" s="2"/>
      <c r="E28" s="2"/>
    </row>
    <row r="29" spans="1:5" x14ac:dyDescent="0.25">
      <c r="A29" s="10" t="s">
        <v>17</v>
      </c>
      <c r="B29" s="2"/>
      <c r="C29" s="2"/>
      <c r="D29" s="2"/>
      <c r="E29" s="2"/>
    </row>
  </sheetData>
  <sheetProtection algorithmName="SHA-512" hashValue="HP+tV5m1WFRo+5o8aOEuauunZHKf0BOEN25nF46aQuyiJKqoaXXqFhKOAbM+AlzpEYJ4ewQ6f+4FxbLaYwxJbQ==" saltValue="gk5oFzXNNhrjWy1kdP1wkQ==" spinCount="100000" sheet="1" objects="1" scenarios="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31"/>
  <sheetViews>
    <sheetView workbookViewId="0">
      <selection activeCell="I19" sqref="I19"/>
    </sheetView>
  </sheetViews>
  <sheetFormatPr defaultRowHeight="15" x14ac:dyDescent="0.25"/>
  <cols>
    <col min="1" max="1" width="74.42578125" style="8" customWidth="1"/>
    <col min="2" max="2" width="11.5703125" style="8" bestFit="1" customWidth="1"/>
    <col min="3" max="3" width="11.5703125" style="8" customWidth="1"/>
    <col min="4" max="5" width="11.5703125" style="8" bestFit="1" customWidth="1"/>
    <col min="6" max="7" width="9.140625" style="8"/>
  </cols>
  <sheetData>
    <row r="1" spans="1:7" ht="28.5" x14ac:dyDescent="0.45">
      <c r="A1" s="11" t="s">
        <v>87</v>
      </c>
      <c r="B1" s="23"/>
      <c r="C1" s="23"/>
      <c r="D1" s="24"/>
      <c r="E1" s="24"/>
    </row>
    <row r="2" spans="1:7" x14ac:dyDescent="0.25">
      <c r="A2" s="9"/>
      <c r="B2" s="166">
        <v>2016</v>
      </c>
      <c r="C2" s="166">
        <v>2015</v>
      </c>
      <c r="D2" s="166">
        <v>2014</v>
      </c>
      <c r="E2" s="166">
        <v>2013</v>
      </c>
    </row>
    <row r="3" spans="1:7" x14ac:dyDescent="0.25">
      <c r="A3" s="9" t="s">
        <v>1</v>
      </c>
      <c r="B3" s="151"/>
      <c r="C3" s="151"/>
      <c r="D3" s="25"/>
      <c r="E3" s="25"/>
    </row>
    <row r="4" spans="1:7" x14ac:dyDescent="0.25">
      <c r="A4" s="6" t="s">
        <v>2</v>
      </c>
      <c r="B4" s="56">
        <v>1266.60277</v>
      </c>
      <c r="C4" s="56">
        <v>1154.567</v>
      </c>
      <c r="D4" s="56">
        <v>1140.049</v>
      </c>
      <c r="E4" s="56">
        <v>956.86624800000004</v>
      </c>
    </row>
    <row r="5" spans="1:7" x14ac:dyDescent="0.25">
      <c r="A5" s="10" t="s">
        <v>42</v>
      </c>
      <c r="B5" s="167">
        <v>0.99549227260887807</v>
      </c>
      <c r="C5" s="167">
        <v>0.995</v>
      </c>
      <c r="D5" s="167">
        <v>0.99</v>
      </c>
      <c r="E5" s="167"/>
      <c r="G5" s="44"/>
    </row>
    <row r="6" spans="1:7" x14ac:dyDescent="0.25">
      <c r="A6" s="10" t="s">
        <v>43</v>
      </c>
      <c r="B6" s="167">
        <v>4.5077273911220015E-3</v>
      </c>
      <c r="C6" s="167">
        <v>5.0000000000000001E-3</v>
      </c>
      <c r="D6" s="167">
        <v>0.01</v>
      </c>
      <c r="E6" s="167"/>
    </row>
    <row r="7" spans="1:7" x14ac:dyDescent="0.25">
      <c r="A7" s="10" t="s">
        <v>44</v>
      </c>
      <c r="B7" s="168">
        <v>0</v>
      </c>
      <c r="C7" s="168">
        <v>0</v>
      </c>
      <c r="D7" s="168">
        <v>0</v>
      </c>
      <c r="E7" s="168"/>
      <c r="G7" s="44"/>
    </row>
    <row r="8" spans="1:7" x14ac:dyDescent="0.25">
      <c r="A8" s="7" t="s">
        <v>6</v>
      </c>
      <c r="B8" s="169"/>
      <c r="C8" s="169"/>
      <c r="D8" s="116"/>
      <c r="E8" s="116"/>
    </row>
    <row r="9" spans="1:7" x14ac:dyDescent="0.25">
      <c r="A9" s="6" t="s">
        <v>45</v>
      </c>
      <c r="B9" s="168">
        <v>0.31586824218077109</v>
      </c>
      <c r="C9" s="168">
        <v>0.3018431293308575</v>
      </c>
      <c r="D9" s="168">
        <v>0.32152839537542877</v>
      </c>
      <c r="E9" s="168"/>
    </row>
    <row r="10" spans="1:7" x14ac:dyDescent="0.25">
      <c r="A10" s="6" t="s">
        <v>46</v>
      </c>
      <c r="B10" s="168">
        <v>0.49885818950735417</v>
      </c>
      <c r="C10" s="168">
        <v>0.50788394608398169</v>
      </c>
      <c r="D10" s="168">
        <v>0.51047357387879555</v>
      </c>
      <c r="E10" s="168"/>
    </row>
    <row r="11" spans="1:7" x14ac:dyDescent="0.25">
      <c r="A11" s="8" t="s">
        <v>47</v>
      </c>
      <c r="B11" s="168">
        <v>9.034289082711329E-2</v>
      </c>
      <c r="C11" s="168">
        <v>9.2522270492859868E-2</v>
      </c>
      <c r="D11" s="168">
        <v>8.5197595957029318E-2</v>
      </c>
      <c r="E11" s="168"/>
    </row>
    <row r="12" spans="1:7" x14ac:dyDescent="0.25">
      <c r="A12" s="128" t="s">
        <v>48</v>
      </c>
      <c r="B12" s="168">
        <v>2.5119830838207426E-2</v>
      </c>
      <c r="C12" s="168">
        <v>3.2405004198035811E-2</v>
      </c>
      <c r="D12" s="168">
        <v>4.1130238992645299E-2</v>
      </c>
      <c r="E12" s="168"/>
    </row>
    <row r="13" spans="1:7" x14ac:dyDescent="0.25">
      <c r="A13" s="8" t="s">
        <v>49</v>
      </c>
      <c r="B13" s="168">
        <v>6.9810846646554126E-2</v>
      </c>
      <c r="C13" s="168">
        <v>6.5345649894265279E-2</v>
      </c>
      <c r="D13" s="168">
        <v>4.1670195796101032E-2</v>
      </c>
      <c r="E13" s="168"/>
    </row>
    <row r="14" spans="1:7" s="5" customFormat="1" x14ac:dyDescent="0.25">
      <c r="A14" s="119" t="s">
        <v>93</v>
      </c>
      <c r="B14" s="168">
        <v>0.48299999999999998</v>
      </c>
      <c r="C14" s="168">
        <v>0.51300000000000001</v>
      </c>
      <c r="D14" s="168">
        <v>0.52100000000000002</v>
      </c>
      <c r="E14" s="168"/>
      <c r="F14" s="8"/>
      <c r="G14" s="8"/>
    </row>
    <row r="15" spans="1:7" x14ac:dyDescent="0.25">
      <c r="A15" s="9" t="s">
        <v>12</v>
      </c>
      <c r="B15" s="170"/>
      <c r="C15" s="170"/>
      <c r="D15" s="170"/>
      <c r="E15" s="170"/>
    </row>
    <row r="16" spans="1:7" x14ac:dyDescent="0.25">
      <c r="A16" s="8" t="s">
        <v>13</v>
      </c>
      <c r="B16" s="171">
        <v>5504352</v>
      </c>
      <c r="C16" s="171">
        <v>5435024</v>
      </c>
      <c r="D16" s="171">
        <v>5424239</v>
      </c>
      <c r="E16" s="171"/>
    </row>
    <row r="17" spans="1:5" x14ac:dyDescent="0.25">
      <c r="A17" s="8" t="s">
        <v>14</v>
      </c>
      <c r="B17" s="171">
        <v>12728709</v>
      </c>
      <c r="C17" s="171">
        <v>12482073</v>
      </c>
      <c r="D17" s="171">
        <v>12173636</v>
      </c>
      <c r="E17" s="171"/>
    </row>
    <row r="18" spans="1:5" x14ac:dyDescent="0.25">
      <c r="A18" s="8" t="s">
        <v>15</v>
      </c>
      <c r="B18" s="57">
        <v>290</v>
      </c>
      <c r="C18" s="57">
        <v>320</v>
      </c>
      <c r="D18" s="57">
        <v>365</v>
      </c>
      <c r="E18" s="57">
        <v>382</v>
      </c>
    </row>
    <row r="19" spans="1:5" x14ac:dyDescent="0.25">
      <c r="B19" s="43"/>
      <c r="C19" s="43"/>
      <c r="D19" s="43"/>
      <c r="E19" s="43"/>
    </row>
    <row r="20" spans="1:5" x14ac:dyDescent="0.25">
      <c r="A20" s="7" t="s">
        <v>16</v>
      </c>
      <c r="B20" s="169"/>
      <c r="C20" s="169"/>
      <c r="D20" s="116"/>
      <c r="E20" s="116"/>
    </row>
    <row r="21" spans="1:5" x14ac:dyDescent="0.25">
      <c r="A21" s="10" t="s">
        <v>2</v>
      </c>
      <c r="B21" s="123"/>
      <c r="C21" s="123"/>
      <c r="D21" s="123"/>
      <c r="E21" s="123"/>
    </row>
    <row r="22" spans="1:5" x14ac:dyDescent="0.25">
      <c r="A22" s="10" t="s">
        <v>17</v>
      </c>
      <c r="B22" s="123"/>
      <c r="C22" s="123"/>
      <c r="D22" s="123"/>
      <c r="E22" s="123"/>
    </row>
    <row r="23" spans="1:5" x14ac:dyDescent="0.25">
      <c r="A23" s="10"/>
      <c r="B23" s="172"/>
      <c r="C23" s="172"/>
      <c r="D23" s="172"/>
      <c r="E23" s="172"/>
    </row>
    <row r="24" spans="1:5" x14ac:dyDescent="0.25">
      <c r="A24" s="7" t="s">
        <v>18</v>
      </c>
      <c r="B24" s="116"/>
      <c r="C24" s="116"/>
      <c r="D24" s="116"/>
      <c r="E24" s="116"/>
    </row>
    <row r="25" spans="1:5" x14ac:dyDescent="0.25">
      <c r="A25" s="10" t="s">
        <v>2</v>
      </c>
      <c r="B25" s="123"/>
      <c r="C25" s="123"/>
      <c r="D25" s="123"/>
      <c r="E25" s="123"/>
    </row>
    <row r="26" spans="1:5" x14ac:dyDescent="0.25">
      <c r="A26" s="10" t="s">
        <v>17</v>
      </c>
      <c r="B26" s="123"/>
      <c r="C26" s="123"/>
      <c r="D26" s="123"/>
      <c r="E26" s="123"/>
    </row>
    <row r="27" spans="1:5" x14ac:dyDescent="0.25">
      <c r="A27" s="10"/>
      <c r="B27" s="172"/>
      <c r="C27" s="172"/>
      <c r="D27" s="172"/>
      <c r="E27" s="172"/>
    </row>
    <row r="28" spans="1:5" x14ac:dyDescent="0.25">
      <c r="A28" s="7" t="s">
        <v>19</v>
      </c>
      <c r="B28" s="116"/>
      <c r="C28" s="116"/>
      <c r="D28" s="116"/>
      <c r="E28" s="116"/>
    </row>
    <row r="29" spans="1:5" x14ac:dyDescent="0.25">
      <c r="A29" s="10" t="s">
        <v>2</v>
      </c>
      <c r="B29" s="123"/>
      <c r="C29" s="123"/>
      <c r="D29" s="123"/>
      <c r="E29" s="123"/>
    </row>
    <row r="30" spans="1:5" x14ac:dyDescent="0.25">
      <c r="A30" s="10" t="s">
        <v>17</v>
      </c>
      <c r="B30" s="123"/>
      <c r="C30" s="123"/>
      <c r="D30" s="123"/>
      <c r="E30" s="123"/>
    </row>
    <row r="31" spans="1:5" x14ac:dyDescent="0.25">
      <c r="B31" s="23"/>
      <c r="C31" s="23"/>
      <c r="D31" s="24"/>
      <c r="E31" s="24"/>
    </row>
  </sheetData>
  <sheetProtection algorithmName="SHA-512" hashValue="ewUO0e6+pXxsOrHJB569inr3gWZwNCKtuiZd/ZkzD2rn8AscEPmbkmwjFdtmGG2GByO/FzbUM6VPNCBTS0cmUg==" saltValue="S7EHitIAqZvQbeWZOdNKlQ==" spinCount="100000"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9"/>
  <sheetViews>
    <sheetView workbookViewId="0">
      <selection activeCell="M30" sqref="M30"/>
    </sheetView>
  </sheetViews>
  <sheetFormatPr defaultRowHeight="15" x14ac:dyDescent="0.25"/>
  <cols>
    <col min="1" max="1" width="74.5703125" style="8" customWidth="1"/>
    <col min="2" max="4" width="8.7109375" style="8" customWidth="1"/>
    <col min="5" max="5" width="9.28515625" style="8" customWidth="1"/>
    <col min="6" max="7" width="9.140625" style="8"/>
  </cols>
  <sheetData>
    <row r="1" spans="1:6" ht="28.5" x14ac:dyDescent="0.45">
      <c r="A1" s="11" t="s">
        <v>50</v>
      </c>
    </row>
    <row r="2" spans="1:6" x14ac:dyDescent="0.25">
      <c r="A2" s="9"/>
      <c r="B2" s="12">
        <v>2016</v>
      </c>
      <c r="C2" s="12">
        <v>2015</v>
      </c>
      <c r="D2" s="12">
        <v>2014</v>
      </c>
      <c r="E2" s="12">
        <v>2013</v>
      </c>
    </row>
    <row r="3" spans="1:6" x14ac:dyDescent="0.25">
      <c r="A3" s="9" t="s">
        <v>1</v>
      </c>
      <c r="B3" s="9"/>
      <c r="C3" s="9"/>
      <c r="D3" s="9"/>
      <c r="E3" s="9"/>
      <c r="F3" s="9"/>
    </row>
    <row r="4" spans="1:6" x14ac:dyDescent="0.25">
      <c r="A4" s="6" t="s">
        <v>2</v>
      </c>
      <c r="B4" s="3">
        <v>21.4</v>
      </c>
      <c r="C4" s="3">
        <v>20.2</v>
      </c>
      <c r="D4" s="3">
        <v>19.5</v>
      </c>
      <c r="E4" s="3">
        <v>17.899999999999999</v>
      </c>
      <c r="F4" s="10"/>
    </row>
    <row r="5" spans="1:6" x14ac:dyDescent="0.25">
      <c r="A5" s="10" t="s">
        <v>3</v>
      </c>
      <c r="B5" s="17">
        <v>0.2</v>
      </c>
      <c r="C5" s="17"/>
      <c r="D5" s="17"/>
      <c r="E5" s="17"/>
      <c r="F5" s="10"/>
    </row>
    <row r="6" spans="1:6" x14ac:dyDescent="0.25">
      <c r="A6" s="10" t="s">
        <v>4</v>
      </c>
      <c r="B6" s="17">
        <v>0.8</v>
      </c>
      <c r="C6" s="17"/>
      <c r="D6" s="17"/>
      <c r="E6" s="17"/>
      <c r="F6" s="10"/>
    </row>
    <row r="7" spans="1:6" x14ac:dyDescent="0.25">
      <c r="A7" s="10" t="s">
        <v>5</v>
      </c>
      <c r="B7" s="3"/>
      <c r="C7" s="3"/>
      <c r="D7" s="3"/>
      <c r="E7" s="3"/>
      <c r="F7" s="10"/>
    </row>
    <row r="8" spans="1:6" x14ac:dyDescent="0.25">
      <c r="A8" s="7" t="s">
        <v>6</v>
      </c>
      <c r="B8" s="16"/>
      <c r="C8" s="16"/>
      <c r="D8" s="16"/>
      <c r="E8" s="16"/>
      <c r="F8" s="7"/>
    </row>
    <row r="9" spans="1:6" x14ac:dyDescent="0.25">
      <c r="A9" s="6" t="s">
        <v>7</v>
      </c>
      <c r="B9" s="17">
        <v>0.34</v>
      </c>
      <c r="C9" s="17">
        <v>0.28000000000000003</v>
      </c>
      <c r="D9" s="17">
        <v>0.31</v>
      </c>
      <c r="E9" s="17">
        <v>0.35</v>
      </c>
      <c r="F9" s="10"/>
    </row>
    <row r="10" spans="1:6" x14ac:dyDescent="0.25">
      <c r="A10" s="6" t="s">
        <v>8</v>
      </c>
      <c r="B10" s="17">
        <v>0.6</v>
      </c>
      <c r="C10" s="17">
        <v>0.66</v>
      </c>
      <c r="D10" s="17">
        <v>0.63</v>
      </c>
      <c r="E10" s="17">
        <v>0.56999999999999995</v>
      </c>
      <c r="F10" s="10"/>
    </row>
    <row r="11" spans="1:6" x14ac:dyDescent="0.25">
      <c r="A11" s="8" t="s">
        <v>9</v>
      </c>
      <c r="B11" s="120">
        <v>0.04</v>
      </c>
      <c r="C11" s="120">
        <v>0.04</v>
      </c>
      <c r="D11" s="120">
        <v>0.03</v>
      </c>
      <c r="E11" s="120">
        <v>0.03</v>
      </c>
    </row>
    <row r="12" spans="1:6" x14ac:dyDescent="0.25">
      <c r="A12" s="8" t="s">
        <v>10</v>
      </c>
      <c r="B12" s="34"/>
      <c r="C12" s="34">
        <v>8.9999999999999998E-4</v>
      </c>
      <c r="D12" s="34">
        <v>8.0000000000000004E-4</v>
      </c>
      <c r="E12" s="34">
        <v>1.1999999999999999E-3</v>
      </c>
    </row>
    <row r="13" spans="1:6" x14ac:dyDescent="0.25">
      <c r="A13" s="8" t="s">
        <v>11</v>
      </c>
      <c r="B13" s="34"/>
      <c r="C13" s="34">
        <v>1.9E-2</v>
      </c>
      <c r="D13" s="34">
        <v>2.92E-2</v>
      </c>
      <c r="E13" s="34">
        <v>4.8800000000000003E-2</v>
      </c>
    </row>
    <row r="14" spans="1:6" x14ac:dyDescent="0.25">
      <c r="A14" s="9" t="s">
        <v>12</v>
      </c>
      <c r="B14" s="18"/>
      <c r="C14" s="18"/>
      <c r="D14" s="18"/>
      <c r="E14" s="18"/>
      <c r="F14" s="9"/>
    </row>
    <row r="15" spans="1:6" x14ac:dyDescent="0.25">
      <c r="A15" s="8" t="s">
        <v>13</v>
      </c>
      <c r="B15" s="121">
        <v>808074</v>
      </c>
      <c r="C15" s="121">
        <v>793500</v>
      </c>
      <c r="D15" s="121">
        <v>774800</v>
      </c>
      <c r="E15" s="121">
        <v>757600</v>
      </c>
    </row>
    <row r="16" spans="1:6" x14ac:dyDescent="0.25">
      <c r="A16" s="8" t="s">
        <v>14</v>
      </c>
      <c r="B16" s="121">
        <v>94628</v>
      </c>
      <c r="C16" s="121">
        <v>89600</v>
      </c>
      <c r="D16" s="121">
        <v>86400</v>
      </c>
      <c r="E16" s="121">
        <v>82400</v>
      </c>
    </row>
    <row r="17" spans="1:6" x14ac:dyDescent="0.25">
      <c r="A17" s="8" t="s">
        <v>15</v>
      </c>
      <c r="B17" s="4">
        <v>10</v>
      </c>
      <c r="C17" s="4">
        <v>13</v>
      </c>
      <c r="D17" s="4">
        <v>14</v>
      </c>
      <c r="E17" s="4">
        <v>16</v>
      </c>
    </row>
    <row r="18" spans="1:6" x14ac:dyDescent="0.25">
      <c r="B18" s="122"/>
      <c r="C18" s="122"/>
      <c r="D18" s="122"/>
      <c r="E18" s="122"/>
    </row>
    <row r="19" spans="1:6" x14ac:dyDescent="0.25">
      <c r="A19" s="7" t="s">
        <v>16</v>
      </c>
      <c r="B19" s="16"/>
      <c r="C19" s="16"/>
      <c r="D19" s="16"/>
      <c r="E19" s="16"/>
      <c r="F19" s="9"/>
    </row>
    <row r="20" spans="1:6" x14ac:dyDescent="0.25">
      <c r="A20" s="10" t="s">
        <v>2</v>
      </c>
      <c r="B20" s="3"/>
      <c r="C20" s="3"/>
      <c r="D20" s="3"/>
      <c r="E20" s="3"/>
      <c r="F20" s="10"/>
    </row>
    <row r="21" spans="1:6" x14ac:dyDescent="0.25">
      <c r="A21" s="10" t="s">
        <v>17</v>
      </c>
      <c r="B21" s="3"/>
      <c r="C21" s="3"/>
      <c r="D21" s="3"/>
      <c r="E21" s="3"/>
      <c r="F21" s="10"/>
    </row>
    <row r="22" spans="1:6" x14ac:dyDescent="0.25">
      <c r="A22" s="10"/>
      <c r="B22" s="20"/>
      <c r="C22" s="20"/>
      <c r="D22" s="20"/>
      <c r="E22" s="20"/>
      <c r="F22" s="10"/>
    </row>
    <row r="23" spans="1:6" x14ac:dyDescent="0.25">
      <c r="A23" s="7" t="s">
        <v>18</v>
      </c>
      <c r="B23" s="16"/>
      <c r="C23" s="16"/>
      <c r="D23" s="16"/>
      <c r="E23" s="16"/>
      <c r="F23" s="9"/>
    </row>
    <row r="24" spans="1:6" x14ac:dyDescent="0.25">
      <c r="A24" s="10" t="s">
        <v>2</v>
      </c>
      <c r="B24" s="3"/>
      <c r="C24" s="3"/>
      <c r="D24" s="3"/>
      <c r="E24" s="3"/>
      <c r="F24" s="10"/>
    </row>
    <row r="25" spans="1:6" x14ac:dyDescent="0.25">
      <c r="A25" s="10" t="s">
        <v>17</v>
      </c>
      <c r="B25" s="33"/>
      <c r="C25" s="33"/>
      <c r="D25" s="33"/>
      <c r="E25" s="33"/>
      <c r="F25" s="10"/>
    </row>
    <row r="26" spans="1:6" x14ac:dyDescent="0.25">
      <c r="A26" s="10"/>
      <c r="B26" s="20"/>
      <c r="C26" s="20"/>
      <c r="D26" s="20"/>
      <c r="E26" s="20"/>
      <c r="F26" s="10"/>
    </row>
    <row r="27" spans="1:6" x14ac:dyDescent="0.25">
      <c r="A27" s="7" t="s">
        <v>19</v>
      </c>
      <c r="B27" s="16"/>
      <c r="C27" s="16"/>
      <c r="D27" s="16"/>
      <c r="E27" s="16"/>
      <c r="F27" s="9"/>
    </row>
    <row r="28" spans="1:6" x14ac:dyDescent="0.25">
      <c r="A28" s="10" t="s">
        <v>2</v>
      </c>
      <c r="B28" s="3"/>
      <c r="C28" s="3"/>
      <c r="D28" s="3"/>
      <c r="E28" s="3"/>
      <c r="F28" s="10"/>
    </row>
    <row r="29" spans="1:6" x14ac:dyDescent="0.25">
      <c r="A29" s="10" t="s">
        <v>17</v>
      </c>
      <c r="B29" s="33"/>
      <c r="C29" s="33"/>
      <c r="D29" s="33"/>
      <c r="E29" s="33"/>
      <c r="F29" s="10"/>
    </row>
  </sheetData>
  <sheetProtection algorithmName="SHA-512" hashValue="j69NdOV5+lOAHWtAvwaAZZ8DaSK33UKgj6ti22u/WLpNp/kgrY4O3NQc3bYVVXG1j8E/6WLvYhY++gPmhxnb+g==" saltValue="RJQ9znHEkLF/ra39XDZY2Q==" spinCount="100000" sheet="1" objects="1" scenarios="1"/>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29"/>
  <sheetViews>
    <sheetView workbookViewId="0">
      <selection activeCell="I30" sqref="I30"/>
    </sheetView>
  </sheetViews>
  <sheetFormatPr defaultRowHeight="15" x14ac:dyDescent="0.25"/>
  <cols>
    <col min="1" max="1" width="75" style="8" customWidth="1"/>
    <col min="2" max="4" width="10" style="8" bestFit="1" customWidth="1"/>
    <col min="5" max="5" width="9.140625" style="8"/>
  </cols>
  <sheetData>
    <row r="1" spans="1:5" ht="28.5" x14ac:dyDescent="0.45">
      <c r="A1" s="11" t="s">
        <v>29</v>
      </c>
    </row>
    <row r="2" spans="1:5" x14ac:dyDescent="0.25">
      <c r="A2" s="9"/>
      <c r="B2" s="12">
        <v>2016</v>
      </c>
      <c r="C2" s="12">
        <v>2015</v>
      </c>
      <c r="D2" s="12">
        <v>2014</v>
      </c>
    </row>
    <row r="3" spans="1:5" x14ac:dyDescent="0.25">
      <c r="A3" s="9" t="s">
        <v>1</v>
      </c>
      <c r="B3" s="9"/>
      <c r="C3" s="9"/>
      <c r="D3" s="9"/>
      <c r="E3" s="9"/>
    </row>
    <row r="4" spans="1:5" x14ac:dyDescent="0.25">
      <c r="A4" s="6" t="s">
        <v>2</v>
      </c>
      <c r="B4" s="173">
        <v>34.9</v>
      </c>
      <c r="C4" s="173">
        <v>31.9</v>
      </c>
      <c r="D4" s="173">
        <v>29.6</v>
      </c>
      <c r="E4" s="10"/>
    </row>
    <row r="5" spans="1:5" x14ac:dyDescent="0.25">
      <c r="A5" s="10" t="s">
        <v>3</v>
      </c>
      <c r="B5" s="174">
        <v>1</v>
      </c>
      <c r="C5" s="174">
        <v>1</v>
      </c>
      <c r="D5" s="174">
        <v>1</v>
      </c>
      <c r="E5" s="10"/>
    </row>
    <row r="6" spans="1:5" x14ac:dyDescent="0.25">
      <c r="A6" s="10" t="s">
        <v>4</v>
      </c>
      <c r="B6" s="174">
        <v>0</v>
      </c>
      <c r="C6" s="174">
        <v>0</v>
      </c>
      <c r="D6" s="174">
        <v>0</v>
      </c>
      <c r="E6" s="10"/>
    </row>
    <row r="7" spans="1:5" x14ac:dyDescent="0.25">
      <c r="A7" s="10" t="s">
        <v>5</v>
      </c>
      <c r="B7" s="174">
        <v>0</v>
      </c>
      <c r="C7" s="174">
        <v>0</v>
      </c>
      <c r="D7" s="174">
        <v>0</v>
      </c>
      <c r="E7" s="10"/>
    </row>
    <row r="8" spans="1:5" x14ac:dyDescent="0.25">
      <c r="A8" s="7" t="s">
        <v>6</v>
      </c>
      <c r="B8" s="16"/>
      <c r="C8" s="16"/>
      <c r="D8" s="16"/>
      <c r="E8" s="7"/>
    </row>
    <row r="9" spans="1:5" x14ac:dyDescent="0.25">
      <c r="A9" s="6" t="s">
        <v>7</v>
      </c>
      <c r="B9" s="174">
        <v>0.36299999999999999</v>
      </c>
      <c r="C9" s="174">
        <v>0.35</v>
      </c>
      <c r="D9" s="174">
        <v>0.35</v>
      </c>
      <c r="E9" s="10"/>
    </row>
    <row r="10" spans="1:5" x14ac:dyDescent="0.25">
      <c r="A10" s="6" t="s">
        <v>8</v>
      </c>
      <c r="B10" s="174">
        <v>0.57899999999999996</v>
      </c>
      <c r="C10" s="174">
        <v>0.59</v>
      </c>
      <c r="D10" s="174">
        <v>0.6</v>
      </c>
      <c r="E10" s="10"/>
    </row>
    <row r="11" spans="1:5" x14ac:dyDescent="0.25">
      <c r="A11" s="8" t="s">
        <v>9</v>
      </c>
      <c r="B11" s="174">
        <v>5.8000000000000003E-2</v>
      </c>
      <c r="C11" s="174">
        <v>0.06</v>
      </c>
      <c r="D11" s="174">
        <v>0.05</v>
      </c>
    </row>
    <row r="12" spans="1:5" x14ac:dyDescent="0.25">
      <c r="A12" s="8" t="s">
        <v>10</v>
      </c>
      <c r="B12" s="175"/>
      <c r="C12" s="175"/>
      <c r="D12" s="175"/>
    </row>
    <row r="13" spans="1:5" x14ac:dyDescent="0.25">
      <c r="A13" s="8" t="s">
        <v>11</v>
      </c>
      <c r="B13" s="175"/>
      <c r="C13" s="175"/>
      <c r="D13" s="175"/>
    </row>
    <row r="14" spans="1:5" x14ac:dyDescent="0.25">
      <c r="A14" s="9" t="s">
        <v>12</v>
      </c>
      <c r="B14" s="27"/>
      <c r="C14" s="27"/>
      <c r="D14" s="27"/>
      <c r="E14" s="9"/>
    </row>
    <row r="15" spans="1:5" x14ac:dyDescent="0.25">
      <c r="A15" s="8" t="s">
        <v>13</v>
      </c>
      <c r="B15" s="176">
        <v>148000</v>
      </c>
      <c r="C15" s="176">
        <v>145000</v>
      </c>
      <c r="D15" s="176">
        <v>161000</v>
      </c>
    </row>
    <row r="16" spans="1:5" x14ac:dyDescent="0.25">
      <c r="A16" s="8" t="s">
        <v>14</v>
      </c>
      <c r="B16" s="176">
        <v>330000</v>
      </c>
      <c r="C16" s="176">
        <v>305000</v>
      </c>
      <c r="D16" s="176">
        <v>270000</v>
      </c>
    </row>
    <row r="17" spans="1:5" x14ac:dyDescent="0.25">
      <c r="A17" s="8" t="s">
        <v>15</v>
      </c>
      <c r="B17" s="176">
        <v>87</v>
      </c>
      <c r="C17" s="176">
        <v>87</v>
      </c>
      <c r="D17" s="176">
        <v>85</v>
      </c>
    </row>
    <row r="18" spans="1:5" x14ac:dyDescent="0.25">
      <c r="B18" s="177"/>
      <c r="C18" s="177"/>
      <c r="D18" s="177"/>
    </row>
    <row r="19" spans="1:5" x14ac:dyDescent="0.25">
      <c r="A19" s="7" t="s">
        <v>16</v>
      </c>
      <c r="B19" s="16"/>
      <c r="C19" s="16"/>
      <c r="D19" s="16"/>
      <c r="E19" s="9"/>
    </row>
    <row r="20" spans="1:5" x14ac:dyDescent="0.25">
      <c r="A20" s="10" t="s">
        <v>2</v>
      </c>
      <c r="B20" s="3"/>
      <c r="C20" s="3"/>
      <c r="D20" s="3"/>
      <c r="E20" s="10"/>
    </row>
    <row r="21" spans="1:5" x14ac:dyDescent="0.25">
      <c r="A21" s="10" t="s">
        <v>17</v>
      </c>
      <c r="B21" s="3"/>
      <c r="C21" s="3"/>
      <c r="D21" s="3"/>
      <c r="E21" s="10"/>
    </row>
    <row r="22" spans="1:5" x14ac:dyDescent="0.25">
      <c r="A22" s="10"/>
      <c r="B22" s="20"/>
      <c r="C22" s="20"/>
      <c r="D22" s="20"/>
      <c r="E22" s="10"/>
    </row>
    <row r="23" spans="1:5" x14ac:dyDescent="0.25">
      <c r="A23" s="7" t="s">
        <v>18</v>
      </c>
      <c r="B23" s="16"/>
      <c r="C23" s="16"/>
      <c r="D23" s="16"/>
      <c r="E23" s="9"/>
    </row>
    <row r="24" spans="1:5" x14ac:dyDescent="0.25">
      <c r="A24" s="10" t="s">
        <v>2</v>
      </c>
      <c r="B24" s="3"/>
      <c r="C24" s="3"/>
      <c r="D24" s="3"/>
      <c r="E24" s="10"/>
    </row>
    <row r="25" spans="1:5" x14ac:dyDescent="0.25">
      <c r="A25" s="10" t="s">
        <v>17</v>
      </c>
      <c r="B25" s="178"/>
      <c r="C25" s="178"/>
      <c r="D25" s="178"/>
      <c r="E25" s="10"/>
    </row>
    <row r="26" spans="1:5" x14ac:dyDescent="0.25">
      <c r="A26" s="10"/>
      <c r="B26" s="179"/>
      <c r="C26" s="179"/>
      <c r="D26" s="179"/>
      <c r="E26" s="10"/>
    </row>
    <row r="27" spans="1:5" x14ac:dyDescent="0.25">
      <c r="A27" s="7" t="s">
        <v>19</v>
      </c>
      <c r="B27" s="180"/>
      <c r="C27" s="180"/>
      <c r="D27" s="180"/>
      <c r="E27" s="9"/>
    </row>
    <row r="28" spans="1:5" x14ac:dyDescent="0.25">
      <c r="A28" s="10" t="s">
        <v>2</v>
      </c>
      <c r="B28" s="3"/>
      <c r="C28" s="3"/>
      <c r="D28" s="3"/>
    </row>
    <row r="29" spans="1:5" x14ac:dyDescent="0.25">
      <c r="A29" s="10" t="s">
        <v>17</v>
      </c>
      <c r="B29" s="3"/>
      <c r="C29" s="3"/>
      <c r="D29" s="3"/>
    </row>
  </sheetData>
  <sheetProtection algorithmName="SHA-512" hashValue="Z7kD08AxjcbSJgXmYsWYNPBy2u7LKoZ9a2BCzXfKnQokIpoZKhzLdoNM6S7TTXPro57yGsERyBdKPn71v4TWjA==" saltValue="hpj2q5R+nuTB5pFmYAuLHA==" spinCount="100000" sheet="1" objects="1" scenarios="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29"/>
  <sheetViews>
    <sheetView workbookViewId="0">
      <selection activeCell="G23" sqref="G23"/>
    </sheetView>
  </sheetViews>
  <sheetFormatPr defaultRowHeight="15" x14ac:dyDescent="0.25"/>
  <cols>
    <col min="1" max="1" width="75" style="8" customWidth="1"/>
    <col min="2" max="2" width="9.7109375" style="8" bestFit="1" customWidth="1"/>
    <col min="3" max="5" width="9.140625" style="8"/>
  </cols>
  <sheetData>
    <row r="1" spans="1:4" ht="28.5" x14ac:dyDescent="0.45">
      <c r="A1" s="11" t="s">
        <v>33</v>
      </c>
    </row>
    <row r="2" spans="1:4" x14ac:dyDescent="0.25">
      <c r="A2" s="9"/>
      <c r="B2" s="12">
        <v>2016</v>
      </c>
      <c r="C2" s="12">
        <v>2015</v>
      </c>
      <c r="D2" s="12">
        <v>2014</v>
      </c>
    </row>
    <row r="3" spans="1:4" x14ac:dyDescent="0.25">
      <c r="A3" s="9" t="s">
        <v>1</v>
      </c>
      <c r="B3" s="9"/>
      <c r="C3" s="9"/>
      <c r="D3" s="9"/>
    </row>
    <row r="4" spans="1:4" x14ac:dyDescent="0.25">
      <c r="A4" s="6" t="s">
        <v>2</v>
      </c>
      <c r="B4" s="173">
        <v>17.269260556560003</v>
      </c>
      <c r="C4" s="173">
        <v>16.90774921605</v>
      </c>
      <c r="D4" s="173">
        <v>16.417439223430002</v>
      </c>
    </row>
    <row r="5" spans="1:4" x14ac:dyDescent="0.25">
      <c r="A5" s="10" t="s">
        <v>3</v>
      </c>
      <c r="B5" s="174">
        <v>0.9189626565574982</v>
      </c>
      <c r="C5" s="174">
        <v>0.92353838060226312</v>
      </c>
      <c r="D5" s="174">
        <v>0.92214175441345425</v>
      </c>
    </row>
    <row r="6" spans="1:4" x14ac:dyDescent="0.25">
      <c r="A6" s="10" t="s">
        <v>4</v>
      </c>
      <c r="B6" s="174">
        <v>8.1037343442501644E-2</v>
      </c>
      <c r="C6" s="174">
        <v>7.6461619397736935E-2</v>
      </c>
      <c r="D6" s="174">
        <v>7.7858245586545638E-2</v>
      </c>
    </row>
    <row r="7" spans="1:4" x14ac:dyDescent="0.25">
      <c r="A7" s="10" t="s">
        <v>5</v>
      </c>
      <c r="B7" s="174">
        <v>0</v>
      </c>
      <c r="C7" s="174">
        <v>0</v>
      </c>
      <c r="D7" s="174">
        <v>0</v>
      </c>
    </row>
    <row r="8" spans="1:4" x14ac:dyDescent="0.25">
      <c r="A8" s="7" t="s">
        <v>6</v>
      </c>
      <c r="B8" s="7"/>
      <c r="C8" s="7"/>
      <c r="D8" s="7"/>
    </row>
    <row r="9" spans="1:4" x14ac:dyDescent="0.25">
      <c r="A9" s="6" t="s">
        <v>7</v>
      </c>
      <c r="B9" s="174">
        <v>7.9396984232145112E-2</v>
      </c>
      <c r="C9" s="174">
        <v>0.10077276446486427</v>
      </c>
      <c r="D9" s="174">
        <v>9.8857837081788053E-2</v>
      </c>
    </row>
    <row r="10" spans="1:4" x14ac:dyDescent="0.25">
      <c r="A10" s="6" t="s">
        <v>8</v>
      </c>
      <c r="B10" s="174">
        <v>0.49898076361507471</v>
      </c>
      <c r="C10" s="174">
        <v>0.47494316312411128</v>
      </c>
      <c r="D10" s="174">
        <v>0.41366131078822055</v>
      </c>
    </row>
    <row r="11" spans="1:4" x14ac:dyDescent="0.25">
      <c r="A11" s="8" t="s">
        <v>9</v>
      </c>
      <c r="B11" s="174">
        <v>8.9198606742594819E-2</v>
      </c>
      <c r="C11" s="174">
        <v>9.3638102567023443E-2</v>
      </c>
      <c r="D11" s="174">
        <v>9.0443237756648115E-2</v>
      </c>
    </row>
    <row r="12" spans="1:4" x14ac:dyDescent="0.25">
      <c r="A12" s="8" t="s">
        <v>10</v>
      </c>
      <c r="B12" s="174">
        <v>7.250333776244855E-2</v>
      </c>
      <c r="C12" s="174">
        <v>0.11690878076152289</v>
      </c>
      <c r="D12" s="174">
        <v>0.1779718780246872</v>
      </c>
    </row>
    <row r="13" spans="1:4" x14ac:dyDescent="0.25">
      <c r="A13" s="8" t="s">
        <v>11</v>
      </c>
      <c r="B13" s="174">
        <v>0.25992030764773677</v>
      </c>
      <c r="C13" s="174">
        <v>0.21373718908247807</v>
      </c>
      <c r="D13" s="174">
        <v>0.21906573634865611</v>
      </c>
    </row>
    <row r="14" spans="1:4" x14ac:dyDescent="0.25">
      <c r="A14" s="9" t="s">
        <v>12</v>
      </c>
      <c r="B14" s="9"/>
      <c r="C14" s="9"/>
      <c r="D14" s="9"/>
    </row>
    <row r="15" spans="1:4" x14ac:dyDescent="0.25">
      <c r="A15" s="8" t="s">
        <v>13</v>
      </c>
      <c r="B15" s="176">
        <v>164197</v>
      </c>
      <c r="C15" s="176">
        <v>167978</v>
      </c>
      <c r="D15" s="176">
        <v>165577</v>
      </c>
    </row>
    <row r="16" spans="1:4" x14ac:dyDescent="0.25">
      <c r="A16" s="8" t="s">
        <v>14</v>
      </c>
      <c r="B16" s="176">
        <v>125893</v>
      </c>
      <c r="C16" s="176">
        <v>108722</v>
      </c>
      <c r="D16" s="176">
        <v>108228</v>
      </c>
    </row>
    <row r="17" spans="1:4" x14ac:dyDescent="0.25">
      <c r="A17" s="8" t="s">
        <v>15</v>
      </c>
      <c r="B17" s="176">
        <v>185</v>
      </c>
      <c r="C17" s="176">
        <v>183</v>
      </c>
      <c r="D17" s="176">
        <v>190</v>
      </c>
    </row>
    <row r="18" spans="1:4" x14ac:dyDescent="0.25">
      <c r="B18" s="181"/>
      <c r="C18" s="181"/>
      <c r="D18" s="181"/>
    </row>
    <row r="19" spans="1:4" x14ac:dyDescent="0.25">
      <c r="A19" s="7" t="s">
        <v>16</v>
      </c>
      <c r="B19" s="7"/>
      <c r="C19" s="7"/>
      <c r="D19" s="7"/>
    </row>
    <row r="20" spans="1:4" x14ac:dyDescent="0.25">
      <c r="A20" s="10" t="s">
        <v>2</v>
      </c>
      <c r="B20" s="182"/>
      <c r="C20" s="182"/>
      <c r="D20" s="182"/>
    </row>
    <row r="21" spans="1:4" x14ac:dyDescent="0.25">
      <c r="A21" s="10" t="s">
        <v>17</v>
      </c>
      <c r="B21" s="182"/>
      <c r="C21" s="182"/>
      <c r="D21" s="182"/>
    </row>
    <row r="22" spans="1:4" x14ac:dyDescent="0.25">
      <c r="A22" s="10"/>
      <c r="B22" s="138"/>
      <c r="C22" s="138"/>
      <c r="D22" s="138"/>
    </row>
    <row r="23" spans="1:4" x14ac:dyDescent="0.25">
      <c r="A23" s="7" t="s">
        <v>18</v>
      </c>
      <c r="B23" s="7"/>
      <c r="C23" s="7"/>
      <c r="D23" s="7"/>
    </row>
    <row r="24" spans="1:4" x14ac:dyDescent="0.25">
      <c r="A24" s="10" t="s">
        <v>2</v>
      </c>
      <c r="B24" s="183"/>
      <c r="C24" s="183"/>
      <c r="D24" s="183"/>
    </row>
    <row r="25" spans="1:4" x14ac:dyDescent="0.25">
      <c r="A25" s="10" t="s">
        <v>17</v>
      </c>
      <c r="B25" s="184"/>
      <c r="C25" s="184"/>
      <c r="D25" s="184"/>
    </row>
    <row r="26" spans="1:4" x14ac:dyDescent="0.25">
      <c r="A26" s="10"/>
      <c r="B26" s="138"/>
      <c r="C26" s="138"/>
      <c r="D26" s="138"/>
    </row>
    <row r="27" spans="1:4" x14ac:dyDescent="0.25">
      <c r="A27" s="7" t="s">
        <v>19</v>
      </c>
      <c r="B27" s="7"/>
      <c r="C27" s="7"/>
      <c r="D27" s="7"/>
    </row>
    <row r="28" spans="1:4" x14ac:dyDescent="0.25">
      <c r="A28" s="10" t="s">
        <v>2</v>
      </c>
      <c r="B28" s="185">
        <v>16.228218642810003</v>
      </c>
      <c r="C28" s="185">
        <v>16.025225238858411</v>
      </c>
      <c r="D28" s="185">
        <v>15.028142015470001</v>
      </c>
    </row>
    <row r="29" spans="1:4" x14ac:dyDescent="0.25">
      <c r="A29" s="10" t="s">
        <v>17</v>
      </c>
      <c r="B29" s="176">
        <v>2203993</v>
      </c>
      <c r="C29" s="176">
        <v>2291629</v>
      </c>
      <c r="D29" s="176">
        <v>2354884</v>
      </c>
    </row>
  </sheetData>
  <sheetProtection algorithmName="SHA-512" hashValue="fd0cMN4yIuI/5yHd78+lDwUAR9D44oZKcP1gaK/uACSi8iXgCabrqqR1vJlxPbPiq4SVs9nzX7HC8tVuO1GTSA==" saltValue="k1jilj96alNsB+pdMh6w8A==" spinCount="100000" sheet="1" objects="1" scenarios="1"/>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31"/>
  <sheetViews>
    <sheetView workbookViewId="0">
      <selection activeCell="L29" sqref="L29"/>
    </sheetView>
  </sheetViews>
  <sheetFormatPr defaultRowHeight="15" x14ac:dyDescent="0.25"/>
  <cols>
    <col min="1" max="1" width="74.28515625" style="8" customWidth="1"/>
    <col min="2" max="6" width="9.140625" style="8"/>
  </cols>
  <sheetData>
    <row r="1" spans="1:6" ht="28.5" x14ac:dyDescent="0.45">
      <c r="A1" s="186" t="s">
        <v>76</v>
      </c>
      <c r="B1" s="187"/>
      <c r="C1" s="187"/>
      <c r="D1" s="187"/>
      <c r="E1" s="13"/>
      <c r="F1" s="13"/>
    </row>
    <row r="2" spans="1:6" x14ac:dyDescent="0.25">
      <c r="A2" s="188"/>
      <c r="B2" s="189">
        <v>2016</v>
      </c>
      <c r="C2" s="189">
        <v>2015</v>
      </c>
      <c r="D2" s="189">
        <v>2014</v>
      </c>
      <c r="E2" s="189">
        <v>2013</v>
      </c>
    </row>
    <row r="3" spans="1:6" x14ac:dyDescent="0.25">
      <c r="A3" s="13"/>
      <c r="B3" s="13"/>
      <c r="C3" s="13"/>
      <c r="D3" s="13"/>
      <c r="E3" s="213"/>
    </row>
    <row r="4" spans="1:6" x14ac:dyDescent="0.25">
      <c r="A4" s="188" t="s">
        <v>95</v>
      </c>
      <c r="B4" s="188"/>
      <c r="C4" s="188"/>
      <c r="D4" s="188"/>
    </row>
    <row r="5" spans="1:6" x14ac:dyDescent="0.25">
      <c r="A5" s="190" t="s">
        <v>2</v>
      </c>
      <c r="B5" s="223">
        <v>6.9291447430666597</v>
      </c>
      <c r="C5" s="223">
        <v>5.4533289153497631</v>
      </c>
      <c r="D5" s="223">
        <v>4.2653223006670977</v>
      </c>
      <c r="E5" s="216">
        <v>3.1081536475193436</v>
      </c>
    </row>
    <row r="6" spans="1:6" x14ac:dyDescent="0.25">
      <c r="A6" s="191" t="s">
        <v>3</v>
      </c>
      <c r="B6" s="220">
        <v>0</v>
      </c>
      <c r="C6" s="220">
        <v>0</v>
      </c>
      <c r="D6" s="220">
        <v>0</v>
      </c>
      <c r="E6" s="224">
        <v>0</v>
      </c>
    </row>
    <row r="7" spans="1:6" x14ac:dyDescent="0.25">
      <c r="A7" s="191" t="s">
        <v>4</v>
      </c>
      <c r="B7" s="220">
        <v>1</v>
      </c>
      <c r="C7" s="220">
        <v>1</v>
      </c>
      <c r="D7" s="220">
        <v>1</v>
      </c>
      <c r="E7" s="224">
        <v>1</v>
      </c>
    </row>
    <row r="8" spans="1:6" x14ac:dyDescent="0.25">
      <c r="A8" s="191" t="s">
        <v>5</v>
      </c>
      <c r="B8" s="220">
        <v>0</v>
      </c>
      <c r="C8" s="220">
        <v>0</v>
      </c>
      <c r="D8" s="220">
        <v>0</v>
      </c>
      <c r="E8" s="224">
        <v>0</v>
      </c>
    </row>
    <row r="9" spans="1:6" x14ac:dyDescent="0.25">
      <c r="A9" s="192" t="s">
        <v>6</v>
      </c>
      <c r="B9" s="194"/>
      <c r="C9" s="194"/>
      <c r="D9" s="194"/>
    </row>
    <row r="10" spans="1:6" x14ac:dyDescent="0.25">
      <c r="A10" s="190" t="s">
        <v>7</v>
      </c>
      <c r="B10" s="220">
        <v>0.18727372474163287</v>
      </c>
      <c r="C10" s="220">
        <v>0.19202181640729171</v>
      </c>
      <c r="D10" s="220">
        <v>0.19123328103515713</v>
      </c>
      <c r="E10" s="221">
        <v>0.15365826746376884</v>
      </c>
    </row>
    <row r="11" spans="1:6" x14ac:dyDescent="0.25">
      <c r="A11" s="190" t="s">
        <v>8</v>
      </c>
      <c r="B11" s="220">
        <v>0.74014903169898572</v>
      </c>
      <c r="C11" s="220">
        <v>0.75961920515039805</v>
      </c>
      <c r="D11" s="220">
        <v>0.768806740845003</v>
      </c>
      <c r="E11" s="221">
        <f>1-E10-E12-E13-E14</f>
        <v>0.75549062589349014</v>
      </c>
    </row>
    <row r="12" spans="1:6" x14ac:dyDescent="0.25">
      <c r="A12" s="13" t="s">
        <v>9</v>
      </c>
      <c r="B12" s="220">
        <v>0</v>
      </c>
      <c r="C12" s="220">
        <v>0</v>
      </c>
      <c r="D12" s="220">
        <v>0</v>
      </c>
      <c r="E12" s="222">
        <v>0</v>
      </c>
    </row>
    <row r="13" spans="1:6" x14ac:dyDescent="0.25">
      <c r="A13" s="13" t="s">
        <v>10</v>
      </c>
      <c r="B13" s="220">
        <v>7.1226998925994559E-2</v>
      </c>
      <c r="C13" s="220">
        <v>4.8117322413294236E-2</v>
      </c>
      <c r="D13" s="220">
        <v>3.9651054698493386E-2</v>
      </c>
      <c r="E13" s="221">
        <v>9.0469247574012437E-2</v>
      </c>
    </row>
    <row r="14" spans="1:6" x14ac:dyDescent="0.25">
      <c r="A14" s="13" t="s">
        <v>11</v>
      </c>
      <c r="B14" s="220">
        <v>1.3502446333868404E-3</v>
      </c>
      <c r="C14" s="220">
        <v>2.4165602901596927E-4</v>
      </c>
      <c r="D14" s="220">
        <v>3.0892342134643215E-4</v>
      </c>
      <c r="E14" s="221">
        <v>3.8185906872851742E-4</v>
      </c>
    </row>
    <row r="15" spans="1:6" x14ac:dyDescent="0.25">
      <c r="A15" s="193" t="s">
        <v>93</v>
      </c>
      <c r="B15" s="220">
        <v>1</v>
      </c>
      <c r="C15" s="220">
        <v>1</v>
      </c>
      <c r="D15" s="220">
        <v>1</v>
      </c>
      <c r="E15" s="142"/>
    </row>
    <row r="16" spans="1:6" x14ac:dyDescent="0.25">
      <c r="A16" s="188" t="s">
        <v>12</v>
      </c>
      <c r="B16" s="195"/>
      <c r="C16" s="195"/>
      <c r="D16" s="195"/>
      <c r="E16" s="214"/>
    </row>
    <row r="17" spans="1:5" x14ac:dyDescent="0.25">
      <c r="A17" s="13" t="s">
        <v>13</v>
      </c>
      <c r="B17" s="217">
        <v>6798439</v>
      </c>
      <c r="C17" s="217">
        <v>6556380</v>
      </c>
      <c r="D17" s="217">
        <v>6293142</v>
      </c>
      <c r="E17" s="218">
        <v>6039261</v>
      </c>
    </row>
    <row r="18" spans="1:5" x14ac:dyDescent="0.25">
      <c r="A18" s="13" t="s">
        <v>14</v>
      </c>
      <c r="B18" s="217" t="s">
        <v>96</v>
      </c>
      <c r="C18" s="217" t="s">
        <v>96</v>
      </c>
      <c r="D18" s="217" t="s">
        <v>96</v>
      </c>
      <c r="E18" s="217" t="s">
        <v>96</v>
      </c>
    </row>
    <row r="19" spans="1:5" x14ac:dyDescent="0.25">
      <c r="A19" s="13" t="s">
        <v>15</v>
      </c>
      <c r="B19" s="217">
        <v>7</v>
      </c>
      <c r="C19" s="217">
        <v>7</v>
      </c>
      <c r="D19" s="217">
        <v>7</v>
      </c>
      <c r="E19" s="219">
        <v>8</v>
      </c>
    </row>
    <row r="20" spans="1:5" x14ac:dyDescent="0.25">
      <c r="A20" s="13"/>
      <c r="B20" s="196"/>
      <c r="C20" s="196"/>
      <c r="D20" s="196"/>
    </row>
    <row r="21" spans="1:5" x14ac:dyDescent="0.25">
      <c r="A21" s="192" t="s">
        <v>16</v>
      </c>
      <c r="B21" s="194"/>
      <c r="C21" s="194"/>
      <c r="D21" s="194"/>
    </row>
    <row r="22" spans="1:5" x14ac:dyDescent="0.25">
      <c r="A22" s="191" t="s">
        <v>2</v>
      </c>
      <c r="B22" s="215" t="s">
        <v>94</v>
      </c>
      <c r="C22" s="215" t="s">
        <v>94</v>
      </c>
      <c r="D22" s="215" t="s">
        <v>94</v>
      </c>
      <c r="E22" s="215" t="s">
        <v>94</v>
      </c>
    </row>
    <row r="23" spans="1:5" x14ac:dyDescent="0.25">
      <c r="A23" s="191" t="s">
        <v>17</v>
      </c>
      <c r="B23" s="215" t="s">
        <v>94</v>
      </c>
      <c r="C23" s="215" t="s">
        <v>94</v>
      </c>
      <c r="D23" s="215" t="s">
        <v>94</v>
      </c>
      <c r="E23" s="215" t="s">
        <v>94</v>
      </c>
    </row>
    <row r="24" spans="1:5" x14ac:dyDescent="0.25">
      <c r="A24" s="191"/>
      <c r="B24" s="197"/>
      <c r="C24" s="197"/>
      <c r="D24" s="197"/>
    </row>
    <row r="25" spans="1:5" x14ac:dyDescent="0.25">
      <c r="A25" s="192" t="s">
        <v>18</v>
      </c>
      <c r="B25" s="194"/>
      <c r="C25" s="194"/>
      <c r="D25" s="194"/>
    </row>
    <row r="26" spans="1:5" x14ac:dyDescent="0.25">
      <c r="A26" s="191" t="s">
        <v>2</v>
      </c>
      <c r="B26" s="215" t="s">
        <v>94</v>
      </c>
      <c r="C26" s="215" t="s">
        <v>94</v>
      </c>
      <c r="D26" s="215" t="s">
        <v>94</v>
      </c>
      <c r="E26" s="215" t="s">
        <v>94</v>
      </c>
    </row>
    <row r="27" spans="1:5" x14ac:dyDescent="0.25">
      <c r="A27" s="191" t="s">
        <v>17</v>
      </c>
      <c r="B27" s="215" t="s">
        <v>94</v>
      </c>
      <c r="C27" s="215" t="s">
        <v>94</v>
      </c>
      <c r="D27" s="215" t="s">
        <v>94</v>
      </c>
      <c r="E27" s="215" t="s">
        <v>94</v>
      </c>
    </row>
    <row r="28" spans="1:5" x14ac:dyDescent="0.25">
      <c r="A28" s="191"/>
      <c r="B28" s="197"/>
      <c r="C28" s="197"/>
      <c r="D28" s="197"/>
    </row>
    <row r="29" spans="1:5" x14ac:dyDescent="0.25">
      <c r="A29" s="192" t="s">
        <v>19</v>
      </c>
      <c r="B29" s="194"/>
      <c r="C29" s="194"/>
      <c r="D29" s="194"/>
    </row>
    <row r="30" spans="1:5" x14ac:dyDescent="0.25">
      <c r="A30" s="191" t="s">
        <v>2</v>
      </c>
      <c r="B30" s="215">
        <v>0.33068179100438205</v>
      </c>
      <c r="C30" s="215">
        <v>0.27676346065421603</v>
      </c>
      <c r="D30" s="215">
        <v>0.23198770379286501</v>
      </c>
      <c r="E30" s="216">
        <v>0.18097249182331035</v>
      </c>
    </row>
    <row r="31" spans="1:5" x14ac:dyDescent="0.25">
      <c r="A31" s="191" t="s">
        <v>17</v>
      </c>
      <c r="B31" s="217">
        <v>410241</v>
      </c>
      <c r="C31" s="217">
        <v>382318</v>
      </c>
      <c r="D31" s="217">
        <v>346452</v>
      </c>
      <c r="E31" s="218">
        <v>313348</v>
      </c>
    </row>
  </sheetData>
  <sheetProtection algorithmName="SHA-512" hashValue="880tdlSkMLh6kA3zU0/QAb4zf45IF3+erfW1iH+kPNlTurMnJ9SI+8dOGz5+6TdaZHlTDa0lzMCa6a1oz8MuJA==" saltValue="xf/wi6DjjumPZjaAqzYh/w==" spinCount="100000" sheet="1" objects="1" scenarios="1"/>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9"/>
  <sheetViews>
    <sheetView workbookViewId="0"/>
  </sheetViews>
  <sheetFormatPr defaultRowHeight="15" x14ac:dyDescent="0.25"/>
  <cols>
    <col min="1" max="1" width="76.42578125" style="8" bestFit="1" customWidth="1"/>
    <col min="2" max="6" width="9.140625" style="8"/>
  </cols>
  <sheetData>
    <row r="1" spans="1:4" ht="28.5" x14ac:dyDescent="0.45">
      <c r="A1" s="11" t="s">
        <v>90</v>
      </c>
    </row>
    <row r="2" spans="1:4" x14ac:dyDescent="0.25">
      <c r="A2" s="9"/>
      <c r="B2" s="12">
        <v>2015</v>
      </c>
      <c r="C2" s="12">
        <v>2014</v>
      </c>
      <c r="D2" s="12">
        <v>2013</v>
      </c>
    </row>
    <row r="3" spans="1:4" x14ac:dyDescent="0.25">
      <c r="A3" s="9" t="s">
        <v>1</v>
      </c>
      <c r="B3" s="9"/>
      <c r="C3" s="9"/>
      <c r="D3" s="9"/>
    </row>
    <row r="4" spans="1:4" x14ac:dyDescent="0.25">
      <c r="A4" s="6" t="s">
        <v>2</v>
      </c>
      <c r="B4" s="124">
        <v>16.72</v>
      </c>
      <c r="C4" s="36"/>
      <c r="D4" s="198"/>
    </row>
    <row r="5" spans="1:4" x14ac:dyDescent="0.25">
      <c r="A5" s="10" t="s">
        <v>3</v>
      </c>
      <c r="B5" s="28"/>
      <c r="C5" s="141"/>
      <c r="D5" s="198"/>
    </row>
    <row r="6" spans="1:4" x14ac:dyDescent="0.25">
      <c r="A6" s="10" t="s">
        <v>4</v>
      </c>
      <c r="B6" s="28"/>
      <c r="C6" s="141"/>
      <c r="D6" s="198"/>
    </row>
    <row r="7" spans="1:4" x14ac:dyDescent="0.25">
      <c r="A7" s="10" t="s">
        <v>5</v>
      </c>
      <c r="B7" s="141"/>
      <c r="C7" s="141"/>
      <c r="D7" s="198"/>
    </row>
    <row r="8" spans="1:4" x14ac:dyDescent="0.25">
      <c r="A8" s="7" t="s">
        <v>6</v>
      </c>
      <c r="B8" s="7"/>
      <c r="C8" s="7"/>
      <c r="D8" s="7"/>
    </row>
    <row r="9" spans="1:4" x14ac:dyDescent="0.25">
      <c r="A9" s="6" t="s">
        <v>7</v>
      </c>
      <c r="B9" s="53"/>
      <c r="C9" s="141"/>
      <c r="D9" s="198"/>
    </row>
    <row r="10" spans="1:4" x14ac:dyDescent="0.25">
      <c r="A10" s="6" t="s">
        <v>21</v>
      </c>
      <c r="B10" s="53"/>
      <c r="C10" s="141"/>
      <c r="D10" s="198"/>
    </row>
    <row r="11" spans="1:4" x14ac:dyDescent="0.25">
      <c r="A11" s="8" t="s">
        <v>9</v>
      </c>
      <c r="B11" s="53"/>
      <c r="C11" s="141"/>
      <c r="D11" s="198"/>
    </row>
    <row r="12" spans="1:4" x14ac:dyDescent="0.25">
      <c r="A12" s="8" t="s">
        <v>10</v>
      </c>
      <c r="B12" s="53"/>
      <c r="C12" s="141"/>
      <c r="D12" s="198"/>
    </row>
    <row r="13" spans="1:4" x14ac:dyDescent="0.25">
      <c r="A13" s="8" t="s">
        <v>11</v>
      </c>
      <c r="B13" s="53"/>
      <c r="C13" s="141"/>
      <c r="D13" s="198"/>
    </row>
    <row r="14" spans="1:4" x14ac:dyDescent="0.25">
      <c r="A14" s="9" t="s">
        <v>12</v>
      </c>
      <c r="B14" s="9"/>
      <c r="C14" s="9"/>
      <c r="D14" s="9"/>
    </row>
    <row r="15" spans="1:4" x14ac:dyDescent="0.25">
      <c r="A15" s="8" t="s">
        <v>13</v>
      </c>
      <c r="B15" s="199">
        <v>1032062</v>
      </c>
      <c r="C15" s="198"/>
      <c r="D15" s="198"/>
    </row>
    <row r="16" spans="1:4" x14ac:dyDescent="0.25">
      <c r="A16" s="8" t="s">
        <v>14</v>
      </c>
      <c r="B16" s="199">
        <v>187637</v>
      </c>
      <c r="C16" s="198"/>
      <c r="D16" s="198"/>
    </row>
    <row r="17" spans="1:4" x14ac:dyDescent="0.25">
      <c r="A17" s="8" t="s">
        <v>15</v>
      </c>
      <c r="B17" s="198">
        <v>9</v>
      </c>
      <c r="C17" s="198"/>
      <c r="D17" s="198"/>
    </row>
    <row r="19" spans="1:4" x14ac:dyDescent="0.25">
      <c r="A19" s="7" t="s">
        <v>16</v>
      </c>
      <c r="B19" s="7"/>
      <c r="C19" s="7"/>
      <c r="D19" s="7"/>
    </row>
    <row r="20" spans="1:4" x14ac:dyDescent="0.25">
      <c r="A20" s="10" t="s">
        <v>2</v>
      </c>
      <c r="B20" s="2">
        <v>3.39</v>
      </c>
      <c r="C20" s="2"/>
      <c r="D20" s="2"/>
    </row>
    <row r="21" spans="1:4" x14ac:dyDescent="0.25">
      <c r="A21" s="10" t="s">
        <v>17</v>
      </c>
      <c r="B21" s="2">
        <v>186254</v>
      </c>
      <c r="C21" s="2"/>
      <c r="D21" s="2"/>
    </row>
    <row r="22" spans="1:4" x14ac:dyDescent="0.25">
      <c r="A22" s="10"/>
      <c r="B22" s="6"/>
      <c r="C22" s="6"/>
      <c r="D22" s="6"/>
    </row>
    <row r="23" spans="1:4" x14ac:dyDescent="0.25">
      <c r="A23" s="7" t="s">
        <v>18</v>
      </c>
      <c r="B23" s="7"/>
      <c r="C23" s="7"/>
      <c r="D23" s="7"/>
    </row>
    <row r="24" spans="1:4" x14ac:dyDescent="0.25">
      <c r="A24" s="10" t="s">
        <v>2</v>
      </c>
      <c r="B24" s="2"/>
      <c r="C24" s="2"/>
      <c r="D24" s="2"/>
    </row>
    <row r="25" spans="1:4" x14ac:dyDescent="0.25">
      <c r="A25" s="10" t="s">
        <v>17</v>
      </c>
      <c r="B25" s="2"/>
      <c r="C25" s="2"/>
      <c r="D25" s="2"/>
    </row>
    <row r="26" spans="1:4" x14ac:dyDescent="0.25">
      <c r="A26" s="10"/>
      <c r="B26" s="6"/>
      <c r="C26" s="6"/>
      <c r="D26" s="6"/>
    </row>
    <row r="27" spans="1:4" x14ac:dyDescent="0.25">
      <c r="A27" s="7" t="s">
        <v>19</v>
      </c>
      <c r="B27" s="7"/>
      <c r="C27" s="7"/>
      <c r="D27" s="7"/>
    </row>
    <row r="28" spans="1:4" x14ac:dyDescent="0.25">
      <c r="A28" s="10" t="s">
        <v>2</v>
      </c>
      <c r="B28" s="2">
        <v>0.74</v>
      </c>
      <c r="C28" s="2"/>
      <c r="D28" s="2"/>
    </row>
    <row r="29" spans="1:4" x14ac:dyDescent="0.25">
      <c r="A29" s="10" t="s">
        <v>17</v>
      </c>
      <c r="B29" s="2">
        <v>71825</v>
      </c>
      <c r="C29" s="2"/>
      <c r="D29" s="2"/>
    </row>
  </sheetData>
  <sheetProtection algorithmName="SHA-512" hashValue="iLspkiSyvSex3ogmnLq45q4d3WxZKYYSKDVWc2uPLafDReVwRcnW30mjQhQ/b3ADhbUIko2G8GTu3G6eXar7pg==" saltValue="CNLhUMhwS1UdQSdNDRF5fQ==" spinCount="100000" sheet="1" objects="1" scenarios="1"/>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31"/>
  <sheetViews>
    <sheetView workbookViewId="0">
      <selection activeCell="G30" sqref="G30"/>
    </sheetView>
  </sheetViews>
  <sheetFormatPr defaultRowHeight="15" x14ac:dyDescent="0.25"/>
  <cols>
    <col min="1" max="1" width="76.42578125" style="8" bestFit="1" customWidth="1"/>
    <col min="2" max="6" width="9.140625" style="8"/>
  </cols>
  <sheetData>
    <row r="1" spans="1:6" ht="28.5" x14ac:dyDescent="0.45">
      <c r="A1" s="11" t="s">
        <v>88</v>
      </c>
    </row>
    <row r="2" spans="1:6" x14ac:dyDescent="0.25">
      <c r="A2" s="9"/>
      <c r="B2" s="12">
        <v>2016</v>
      </c>
      <c r="C2" s="12">
        <v>2015</v>
      </c>
      <c r="D2" s="12">
        <v>2014</v>
      </c>
    </row>
    <row r="4" spans="1:6" x14ac:dyDescent="0.25">
      <c r="A4" s="9" t="s">
        <v>95</v>
      </c>
      <c r="B4" s="9"/>
      <c r="C4" s="9"/>
      <c r="D4" s="9"/>
    </row>
    <row r="5" spans="1:6" x14ac:dyDescent="0.25">
      <c r="A5" s="6" t="s">
        <v>2</v>
      </c>
      <c r="B5" s="173">
        <v>20</v>
      </c>
      <c r="C5" s="173">
        <v>18</v>
      </c>
      <c r="D5" s="173"/>
    </row>
    <row r="6" spans="1:6" x14ac:dyDescent="0.25">
      <c r="A6" s="10" t="s">
        <v>3</v>
      </c>
      <c r="B6" s="174">
        <v>0.99</v>
      </c>
      <c r="C6" s="174">
        <v>0.99</v>
      </c>
      <c r="D6" s="174"/>
    </row>
    <row r="7" spans="1:6" x14ac:dyDescent="0.25">
      <c r="A7" s="10" t="s">
        <v>4</v>
      </c>
      <c r="B7" s="174"/>
      <c r="C7" s="174"/>
      <c r="D7" s="174"/>
    </row>
    <row r="8" spans="1:6" x14ac:dyDescent="0.25">
      <c r="A8" s="10" t="s">
        <v>5</v>
      </c>
      <c r="B8" s="174"/>
      <c r="C8" s="174"/>
      <c r="D8" s="174"/>
    </row>
    <row r="9" spans="1:6" x14ac:dyDescent="0.25">
      <c r="A9" s="7" t="s">
        <v>6</v>
      </c>
      <c r="B9" s="7"/>
      <c r="C9" s="7"/>
      <c r="D9" s="7"/>
    </row>
    <row r="10" spans="1:6" x14ac:dyDescent="0.25">
      <c r="A10" s="6" t="s">
        <v>7</v>
      </c>
      <c r="B10" s="174">
        <v>0.3</v>
      </c>
      <c r="C10" s="200">
        <v>29</v>
      </c>
      <c r="D10" s="200">
        <v>35</v>
      </c>
    </row>
    <row r="11" spans="1:6" x14ac:dyDescent="0.25">
      <c r="A11" s="6" t="s">
        <v>8</v>
      </c>
      <c r="B11" s="174">
        <v>0.47</v>
      </c>
      <c r="C11" s="200">
        <v>51</v>
      </c>
      <c r="D11" s="200">
        <v>47</v>
      </c>
    </row>
    <row r="12" spans="1:6" x14ac:dyDescent="0.25">
      <c r="A12" s="8" t="s">
        <v>9</v>
      </c>
      <c r="B12" s="174" t="s">
        <v>97</v>
      </c>
      <c r="C12" s="200"/>
      <c r="D12" s="200"/>
    </row>
    <row r="13" spans="1:6" x14ac:dyDescent="0.25">
      <c r="A13" s="8" t="s">
        <v>10</v>
      </c>
      <c r="B13" s="174"/>
      <c r="C13" s="200"/>
      <c r="D13" s="200"/>
    </row>
    <row r="14" spans="1:6" x14ac:dyDescent="0.25">
      <c r="A14" s="8" t="s">
        <v>11</v>
      </c>
      <c r="B14" s="174">
        <v>0.23</v>
      </c>
      <c r="C14" s="200">
        <v>18</v>
      </c>
      <c r="D14" s="200">
        <v>20</v>
      </c>
    </row>
    <row r="15" spans="1:6" s="5" customFormat="1" x14ac:dyDescent="0.25">
      <c r="A15" s="8"/>
      <c r="B15" s="77"/>
      <c r="C15" s="225"/>
      <c r="D15" s="225"/>
      <c r="E15" s="8"/>
      <c r="F15" s="8"/>
    </row>
    <row r="16" spans="1:6" x14ac:dyDescent="0.25">
      <c r="A16" s="9" t="s">
        <v>12</v>
      </c>
      <c r="B16" s="9"/>
      <c r="C16" s="9"/>
      <c r="D16" s="9"/>
    </row>
    <row r="17" spans="1:4" x14ac:dyDescent="0.25">
      <c r="A17" s="8" t="s">
        <v>13</v>
      </c>
      <c r="B17" s="176"/>
      <c r="C17" s="176">
        <v>80000</v>
      </c>
      <c r="D17" s="176"/>
    </row>
    <row r="18" spans="1:4" x14ac:dyDescent="0.25">
      <c r="A18" s="8" t="s">
        <v>14</v>
      </c>
      <c r="B18" s="176"/>
      <c r="C18" s="176"/>
      <c r="D18" s="176"/>
    </row>
    <row r="19" spans="1:4" x14ac:dyDescent="0.25">
      <c r="A19" s="8" t="s">
        <v>15</v>
      </c>
      <c r="B19" s="176"/>
      <c r="C19" s="176"/>
      <c r="D19" s="176"/>
    </row>
    <row r="20" spans="1:4" x14ac:dyDescent="0.25">
      <c r="B20" s="137"/>
      <c r="C20" s="137"/>
      <c r="D20" s="137"/>
    </row>
    <row r="21" spans="1:4" x14ac:dyDescent="0.25">
      <c r="A21" s="7" t="s">
        <v>16</v>
      </c>
      <c r="B21" s="7"/>
      <c r="C21" s="7"/>
      <c r="D21" s="7"/>
    </row>
    <row r="22" spans="1:4" x14ac:dyDescent="0.25">
      <c r="A22" s="10" t="s">
        <v>2</v>
      </c>
      <c r="B22" s="185"/>
      <c r="C22" s="185"/>
      <c r="D22" s="185"/>
    </row>
    <row r="23" spans="1:4" x14ac:dyDescent="0.25">
      <c r="A23" s="10" t="s">
        <v>17</v>
      </c>
      <c r="B23" s="176"/>
      <c r="C23" s="176"/>
      <c r="D23" s="176"/>
    </row>
    <row r="24" spans="1:4" x14ac:dyDescent="0.25">
      <c r="A24" s="10"/>
      <c r="B24" s="138"/>
      <c r="C24" s="138"/>
      <c r="D24" s="138"/>
    </row>
    <row r="25" spans="1:4" x14ac:dyDescent="0.25">
      <c r="A25" s="7" t="s">
        <v>18</v>
      </c>
      <c r="B25" s="7"/>
      <c r="C25" s="7"/>
      <c r="D25" s="7"/>
    </row>
    <row r="26" spans="1:4" x14ac:dyDescent="0.25">
      <c r="A26" s="10" t="s">
        <v>2</v>
      </c>
      <c r="B26" s="185"/>
      <c r="C26" s="185"/>
      <c r="D26" s="185"/>
    </row>
    <row r="27" spans="1:4" x14ac:dyDescent="0.25">
      <c r="A27" s="10" t="s">
        <v>17</v>
      </c>
      <c r="B27" s="176"/>
      <c r="C27" s="176"/>
      <c r="D27" s="176"/>
    </row>
    <row r="28" spans="1:4" x14ac:dyDescent="0.25">
      <c r="A28" s="10"/>
      <c r="B28" s="138"/>
      <c r="C28" s="138"/>
      <c r="D28" s="138"/>
    </row>
    <row r="29" spans="1:4" x14ac:dyDescent="0.25">
      <c r="A29" s="7" t="s">
        <v>19</v>
      </c>
      <c r="B29" s="7"/>
      <c r="C29" s="7"/>
      <c r="D29" s="7"/>
    </row>
    <row r="30" spans="1:4" x14ac:dyDescent="0.25">
      <c r="A30" s="10" t="s">
        <v>2</v>
      </c>
      <c r="B30" s="185"/>
      <c r="C30" s="185"/>
      <c r="D30" s="185"/>
    </row>
    <row r="31" spans="1:4" x14ac:dyDescent="0.25">
      <c r="A31" s="10" t="s">
        <v>17</v>
      </c>
      <c r="B31" s="176"/>
      <c r="C31" s="176"/>
      <c r="D31" s="176"/>
    </row>
  </sheetData>
  <sheetProtection algorithmName="SHA-512" hashValue="ZmYSiKRaElUehMJPgRy30xUY0VsfsCSHg+HzHNYCPzuDpqTjr/jqL5vbjaYQtFNJj7LecoiM1btr0EcomPQPOg==" saltValue="vk86sr3Dc2ndtdqGNhtK2A==" spinCount="100000" sheet="1" objects="1" scenarios="1"/>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30"/>
  <sheetViews>
    <sheetView tabSelected="1" workbookViewId="0">
      <selection activeCell="D7" sqref="D7"/>
    </sheetView>
  </sheetViews>
  <sheetFormatPr defaultRowHeight="15" x14ac:dyDescent="0.25"/>
  <cols>
    <col min="1" max="1" width="76.42578125" style="8" bestFit="1" customWidth="1"/>
    <col min="2" max="2" width="11.5703125" style="8" bestFit="1" customWidth="1"/>
    <col min="3" max="5" width="9.140625" style="8"/>
  </cols>
  <sheetData>
    <row r="1" spans="1:5" ht="28.5" x14ac:dyDescent="0.45">
      <c r="A1" s="11" t="s">
        <v>0</v>
      </c>
    </row>
    <row r="2" spans="1:5" x14ac:dyDescent="0.25">
      <c r="A2" s="9"/>
      <c r="E2" s="22"/>
    </row>
    <row r="3" spans="1:5" x14ac:dyDescent="0.25">
      <c r="A3" s="9" t="s">
        <v>1</v>
      </c>
      <c r="B3" s="9"/>
      <c r="C3" s="9"/>
      <c r="D3" s="9"/>
    </row>
    <row r="4" spans="1:5" x14ac:dyDescent="0.25">
      <c r="A4" s="6" t="s">
        <v>2</v>
      </c>
      <c r="B4" s="124">
        <v>1173.8</v>
      </c>
      <c r="C4" s="10"/>
      <c r="D4" s="10"/>
      <c r="E4" s="24"/>
    </row>
    <row r="5" spans="1:5" x14ac:dyDescent="0.25">
      <c r="A5" s="10" t="s">
        <v>3</v>
      </c>
      <c r="B5" s="201">
        <v>96.1</v>
      </c>
      <c r="C5" s="10"/>
      <c r="D5" s="10"/>
      <c r="E5" s="26"/>
    </row>
    <row r="6" spans="1:5" x14ac:dyDescent="0.25">
      <c r="A6" s="10" t="s">
        <v>4</v>
      </c>
      <c r="B6" s="201">
        <v>3.9</v>
      </c>
      <c r="C6" s="10"/>
      <c r="D6" s="10"/>
      <c r="E6" s="26"/>
    </row>
    <row r="7" spans="1:5" x14ac:dyDescent="0.25">
      <c r="A7" s="10" t="s">
        <v>5</v>
      </c>
      <c r="B7" s="201" t="s">
        <v>32</v>
      </c>
      <c r="C7" s="10"/>
      <c r="D7" s="10"/>
      <c r="E7" s="26"/>
    </row>
    <row r="8" spans="1:5" x14ac:dyDescent="0.25">
      <c r="A8" s="7" t="s">
        <v>6</v>
      </c>
      <c r="B8" s="87"/>
      <c r="C8" s="7"/>
      <c r="D8" s="7"/>
      <c r="E8" s="26"/>
    </row>
    <row r="9" spans="1:5" x14ac:dyDescent="0.25">
      <c r="A9" s="6" t="s">
        <v>7</v>
      </c>
      <c r="B9" s="201">
        <v>28.9</v>
      </c>
      <c r="C9" s="10"/>
      <c r="D9" s="10"/>
      <c r="E9" s="40"/>
    </row>
    <row r="10" spans="1:5" x14ac:dyDescent="0.25">
      <c r="A10" s="6" t="s">
        <v>8</v>
      </c>
      <c r="B10" s="201">
        <v>41.2</v>
      </c>
      <c r="C10" s="10"/>
      <c r="D10" s="10"/>
      <c r="E10" s="40"/>
    </row>
    <row r="11" spans="1:5" x14ac:dyDescent="0.25">
      <c r="A11" s="8" t="s">
        <v>9</v>
      </c>
      <c r="B11" s="201">
        <v>4.2</v>
      </c>
      <c r="E11" s="40"/>
    </row>
    <row r="12" spans="1:5" x14ac:dyDescent="0.25">
      <c r="A12" s="8" t="s">
        <v>10</v>
      </c>
      <c r="B12" s="201">
        <v>2.6</v>
      </c>
      <c r="E12" s="40"/>
    </row>
    <row r="13" spans="1:5" x14ac:dyDescent="0.25">
      <c r="A13" s="8" t="s">
        <v>11</v>
      </c>
      <c r="B13" s="201">
        <v>23.1</v>
      </c>
      <c r="E13" s="27"/>
    </row>
    <row r="14" spans="1:5" x14ac:dyDescent="0.25">
      <c r="A14" s="9" t="s">
        <v>12</v>
      </c>
      <c r="B14" s="202"/>
      <c r="C14" s="9"/>
      <c r="D14" s="9"/>
      <c r="E14" s="19"/>
    </row>
    <row r="15" spans="1:5" x14ac:dyDescent="0.25">
      <c r="A15" s="8" t="s">
        <v>13</v>
      </c>
      <c r="B15" s="4">
        <v>18725000</v>
      </c>
      <c r="E15" s="19"/>
    </row>
    <row r="16" spans="1:5" x14ac:dyDescent="0.25">
      <c r="A16" s="8" t="s">
        <v>14</v>
      </c>
      <c r="B16" s="4">
        <v>10493000</v>
      </c>
      <c r="E16" s="19"/>
    </row>
    <row r="17" spans="1:5" x14ac:dyDescent="0.25">
      <c r="A17" s="8" t="s">
        <v>15</v>
      </c>
      <c r="B17" s="4">
        <v>1300</v>
      </c>
      <c r="E17" s="19"/>
    </row>
    <row r="18" spans="1:5" x14ac:dyDescent="0.25">
      <c r="B18" s="203"/>
      <c r="E18" s="19"/>
    </row>
    <row r="19" spans="1:5" x14ac:dyDescent="0.25">
      <c r="A19" s="7" t="s">
        <v>16</v>
      </c>
      <c r="B19" s="87"/>
      <c r="C19" s="9"/>
      <c r="D19" s="9"/>
      <c r="E19" s="19"/>
    </row>
    <row r="20" spans="1:5" x14ac:dyDescent="0.25">
      <c r="A20" s="10" t="s">
        <v>2</v>
      </c>
      <c r="B20" s="201" t="s">
        <v>32</v>
      </c>
      <c r="C20" s="10"/>
      <c r="D20" s="10"/>
      <c r="E20" s="19"/>
    </row>
    <row r="21" spans="1:5" x14ac:dyDescent="0.25">
      <c r="A21" s="10" t="s">
        <v>17</v>
      </c>
      <c r="B21" s="201" t="s">
        <v>32</v>
      </c>
      <c r="C21" s="10"/>
      <c r="D21" s="10"/>
      <c r="E21" s="19"/>
    </row>
    <row r="22" spans="1:5" x14ac:dyDescent="0.25">
      <c r="A22" s="10"/>
      <c r="B22" s="84"/>
      <c r="C22" s="10"/>
      <c r="D22" s="10"/>
      <c r="E22" s="19"/>
    </row>
    <row r="23" spans="1:5" x14ac:dyDescent="0.25">
      <c r="A23" s="7" t="s">
        <v>18</v>
      </c>
      <c r="B23" s="87"/>
      <c r="C23" s="9"/>
      <c r="D23" s="9"/>
      <c r="E23" s="19"/>
    </row>
    <row r="24" spans="1:5" x14ac:dyDescent="0.25">
      <c r="A24" s="10" t="s">
        <v>2</v>
      </c>
      <c r="B24" s="201" t="s">
        <v>32</v>
      </c>
      <c r="C24" s="10"/>
      <c r="D24" s="10"/>
      <c r="E24" s="19"/>
    </row>
    <row r="25" spans="1:5" x14ac:dyDescent="0.25">
      <c r="A25" s="10" t="s">
        <v>17</v>
      </c>
      <c r="B25" s="201" t="s">
        <v>32</v>
      </c>
      <c r="C25" s="10"/>
      <c r="D25" s="10"/>
      <c r="E25" s="19"/>
    </row>
    <row r="26" spans="1:5" x14ac:dyDescent="0.25">
      <c r="A26" s="10"/>
      <c r="B26" s="84"/>
      <c r="C26" s="10"/>
      <c r="D26" s="10"/>
      <c r="E26" s="19"/>
    </row>
    <row r="27" spans="1:5" x14ac:dyDescent="0.25">
      <c r="A27" s="7" t="s">
        <v>19</v>
      </c>
      <c r="B27" s="87"/>
      <c r="C27" s="9"/>
      <c r="D27" s="9"/>
      <c r="E27" s="19"/>
    </row>
    <row r="28" spans="1:5" x14ac:dyDescent="0.25">
      <c r="A28" s="10" t="s">
        <v>2</v>
      </c>
      <c r="B28" s="201" t="s">
        <v>32</v>
      </c>
      <c r="C28" s="10"/>
      <c r="D28" s="10"/>
      <c r="E28" s="19"/>
    </row>
    <row r="29" spans="1:5" x14ac:dyDescent="0.25">
      <c r="A29" s="10" t="s">
        <v>17</v>
      </c>
      <c r="B29" s="201" t="s">
        <v>32</v>
      </c>
      <c r="C29" s="10"/>
      <c r="D29" s="10"/>
      <c r="E29" s="19"/>
    </row>
    <row r="30" spans="1:5" x14ac:dyDescent="0.25">
      <c r="B30" s="19"/>
      <c r="E30" s="19"/>
    </row>
  </sheetData>
  <sheetProtection algorithmName="SHA-512" hashValue="VapzttZd9q47j6xuV+OVCznvSiLIqVac7K9NPj5/PIlJOAnnBEaf5r44xg21rugqxEIBVYXHA9BaUXW8NSlFLQ==" saltValue="2jcQMhDf2j9/NC3scpK7Zg==" spinCount="100000" sheet="1" objects="1" scenarios="1"/>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workbookViewId="0">
      <selection activeCell="B15" sqref="B15"/>
    </sheetView>
  </sheetViews>
  <sheetFormatPr defaultRowHeight="15" x14ac:dyDescent="0.25"/>
  <cols>
    <col min="1" max="1" width="76.42578125" style="8" bestFit="1" customWidth="1"/>
    <col min="2" max="2" width="9.28515625" style="8" customWidth="1"/>
    <col min="3" max="7" width="9.140625" style="8"/>
  </cols>
  <sheetData>
    <row r="1" spans="1:6" ht="28.5" x14ac:dyDescent="0.45">
      <c r="A1" s="11" t="s">
        <v>36</v>
      </c>
      <c r="B1" s="11"/>
    </row>
    <row r="2" spans="1:6" x14ac:dyDescent="0.25">
      <c r="A2" s="9"/>
      <c r="B2" s="12">
        <v>2016</v>
      </c>
      <c r="C2" s="12">
        <v>2015</v>
      </c>
      <c r="D2" s="12">
        <v>2014</v>
      </c>
      <c r="E2" s="12">
        <v>2013</v>
      </c>
    </row>
    <row r="3" spans="1:6" x14ac:dyDescent="0.25">
      <c r="A3" s="9" t="s">
        <v>1</v>
      </c>
      <c r="B3" s="9"/>
      <c r="C3" s="9"/>
      <c r="D3" s="9"/>
      <c r="E3" s="9"/>
      <c r="F3" s="9"/>
    </row>
    <row r="4" spans="1:6" x14ac:dyDescent="0.25">
      <c r="A4" s="6" t="s">
        <v>2</v>
      </c>
      <c r="B4" s="3">
        <v>23.8</v>
      </c>
      <c r="C4" s="3">
        <v>19.8</v>
      </c>
      <c r="D4" s="3">
        <v>18.7</v>
      </c>
      <c r="E4" s="3">
        <f>20.4-2.4</f>
        <v>18</v>
      </c>
      <c r="F4" s="10"/>
    </row>
    <row r="5" spans="1:6" x14ac:dyDescent="0.25">
      <c r="A5" s="10" t="s">
        <v>3</v>
      </c>
      <c r="B5" s="28">
        <v>0.74</v>
      </c>
      <c r="C5" s="28">
        <v>0.67</v>
      </c>
      <c r="D5" s="28">
        <v>0.7</v>
      </c>
      <c r="E5" s="17"/>
      <c r="F5" s="10"/>
    </row>
    <row r="6" spans="1:6" x14ac:dyDescent="0.25">
      <c r="A6" s="10" t="s">
        <v>4</v>
      </c>
      <c r="B6" s="28">
        <v>0.22</v>
      </c>
      <c r="C6" s="28">
        <v>0.26</v>
      </c>
      <c r="D6" s="28">
        <v>0.25</v>
      </c>
      <c r="E6" s="3"/>
      <c r="F6" s="10"/>
    </row>
    <row r="7" spans="1:6" x14ac:dyDescent="0.25">
      <c r="A7" s="10" t="s">
        <v>5</v>
      </c>
      <c r="B7" s="28">
        <v>0.04</v>
      </c>
      <c r="C7" s="28">
        <v>7.0000000000000007E-2</v>
      </c>
      <c r="D7" s="28">
        <v>0.05</v>
      </c>
      <c r="E7" s="17"/>
      <c r="F7" s="10"/>
    </row>
    <row r="8" spans="1:6" x14ac:dyDescent="0.25">
      <c r="A8" s="7" t="s">
        <v>6</v>
      </c>
      <c r="B8" s="16"/>
      <c r="C8" s="16"/>
      <c r="D8" s="16"/>
      <c r="E8" s="16"/>
      <c r="F8" s="7"/>
    </row>
    <row r="9" spans="1:6" x14ac:dyDescent="0.25">
      <c r="A9" s="6" t="s">
        <v>7</v>
      </c>
      <c r="B9" s="17">
        <v>0.42</v>
      </c>
      <c r="C9" s="17">
        <v>0.41</v>
      </c>
      <c r="D9" s="17">
        <v>0.41</v>
      </c>
      <c r="E9" s="17"/>
      <c r="F9" s="10"/>
    </row>
    <row r="10" spans="1:6" x14ac:dyDescent="0.25">
      <c r="A10" s="6" t="s">
        <v>8</v>
      </c>
      <c r="B10" s="17">
        <v>0.45</v>
      </c>
      <c r="C10" s="17">
        <v>0.44</v>
      </c>
      <c r="D10" s="17">
        <v>0.45</v>
      </c>
      <c r="E10" s="17"/>
      <c r="F10" s="10"/>
    </row>
    <row r="11" spans="1:6" x14ac:dyDescent="0.25">
      <c r="A11" s="8" t="s">
        <v>9</v>
      </c>
      <c r="B11" s="17">
        <v>0.02</v>
      </c>
      <c r="C11" s="17">
        <v>0.02</v>
      </c>
      <c r="D11" s="120">
        <v>0.01</v>
      </c>
      <c r="E11" s="120"/>
    </row>
    <row r="12" spans="1:6" x14ac:dyDescent="0.25">
      <c r="A12" s="8" t="s">
        <v>10</v>
      </c>
      <c r="B12" s="17">
        <v>0.04</v>
      </c>
      <c r="C12" s="17">
        <v>0.05</v>
      </c>
      <c r="D12" s="120">
        <v>0.04</v>
      </c>
      <c r="E12" s="120"/>
    </row>
    <row r="13" spans="1:6" x14ac:dyDescent="0.25">
      <c r="A13" s="8" t="s">
        <v>11</v>
      </c>
      <c r="B13" s="17">
        <v>7.0000000000000007E-2</v>
      </c>
      <c r="C13" s="17">
        <v>0.08</v>
      </c>
      <c r="D13" s="120">
        <v>0.09</v>
      </c>
      <c r="E13" s="120"/>
    </row>
    <row r="14" spans="1:6" x14ac:dyDescent="0.25">
      <c r="A14" s="9" t="s">
        <v>12</v>
      </c>
      <c r="B14" s="27"/>
      <c r="C14" s="27"/>
      <c r="D14" s="18"/>
      <c r="E14" s="18"/>
      <c r="F14" s="9"/>
    </row>
    <row r="15" spans="1:6" x14ac:dyDescent="0.25">
      <c r="A15" s="8" t="s">
        <v>13</v>
      </c>
      <c r="B15" s="121">
        <v>770938</v>
      </c>
      <c r="C15" s="121">
        <v>750734</v>
      </c>
      <c r="D15" s="121">
        <v>752143</v>
      </c>
      <c r="E15" s="121"/>
    </row>
    <row r="16" spans="1:6" x14ac:dyDescent="0.25">
      <c r="A16" s="8" t="s">
        <v>14</v>
      </c>
      <c r="B16" s="121">
        <v>568598</v>
      </c>
      <c r="C16" s="121">
        <v>429734</v>
      </c>
      <c r="D16" s="121">
        <v>459890</v>
      </c>
      <c r="E16" s="121"/>
    </row>
    <row r="17" spans="1:6" x14ac:dyDescent="0.25">
      <c r="A17" s="8" t="s">
        <v>15</v>
      </c>
      <c r="B17" s="121">
        <v>159</v>
      </c>
      <c r="C17" s="121">
        <v>158</v>
      </c>
      <c r="D17" s="121">
        <v>158</v>
      </c>
      <c r="E17" s="121"/>
    </row>
    <row r="18" spans="1:6" x14ac:dyDescent="0.25">
      <c r="B18" s="19"/>
      <c r="C18" s="19"/>
      <c r="D18" s="19"/>
      <c r="E18" s="19"/>
    </row>
    <row r="19" spans="1:6" x14ac:dyDescent="0.25">
      <c r="A19" s="7" t="s">
        <v>16</v>
      </c>
      <c r="B19" s="16"/>
      <c r="C19" s="16"/>
      <c r="D19" s="16"/>
      <c r="E19" s="16"/>
      <c r="F19" s="9"/>
    </row>
    <row r="20" spans="1:6" x14ac:dyDescent="0.25">
      <c r="A20" s="10" t="s">
        <v>2</v>
      </c>
      <c r="B20" s="3"/>
      <c r="C20" s="3"/>
      <c r="D20" s="3"/>
      <c r="E20" s="3"/>
      <c r="F20" s="10"/>
    </row>
    <row r="21" spans="1:6" x14ac:dyDescent="0.25">
      <c r="A21" s="10" t="s">
        <v>17</v>
      </c>
      <c r="B21" s="3"/>
      <c r="C21" s="3"/>
      <c r="D21" s="3"/>
      <c r="E21" s="3"/>
      <c r="F21" s="10"/>
    </row>
    <row r="22" spans="1:6" x14ac:dyDescent="0.25">
      <c r="A22" s="10"/>
      <c r="B22" s="20"/>
      <c r="C22" s="20"/>
      <c r="D22" s="20"/>
      <c r="E22" s="20"/>
      <c r="F22" s="10"/>
    </row>
    <row r="23" spans="1:6" x14ac:dyDescent="0.25">
      <c r="A23" s="7" t="s">
        <v>18</v>
      </c>
      <c r="B23" s="16"/>
      <c r="C23" s="16"/>
      <c r="D23" s="16"/>
      <c r="E23" s="16"/>
      <c r="F23" s="9"/>
    </row>
    <row r="24" spans="1:6" x14ac:dyDescent="0.25">
      <c r="A24" s="10" t="s">
        <v>2</v>
      </c>
      <c r="B24" s="3"/>
      <c r="C24" s="3"/>
      <c r="D24" s="3"/>
      <c r="E24" s="3"/>
      <c r="F24" s="10"/>
    </row>
    <row r="25" spans="1:6" x14ac:dyDescent="0.25">
      <c r="A25" s="10" t="s">
        <v>17</v>
      </c>
      <c r="B25" s="3"/>
      <c r="C25" s="3"/>
      <c r="D25" s="3"/>
      <c r="E25" s="3"/>
      <c r="F25" s="10"/>
    </row>
    <row r="26" spans="1:6" x14ac:dyDescent="0.25">
      <c r="A26" s="10"/>
      <c r="B26" s="20"/>
      <c r="C26" s="20"/>
      <c r="D26" s="20"/>
      <c r="E26" s="20"/>
      <c r="F26" s="10"/>
    </row>
    <row r="27" spans="1:6" x14ac:dyDescent="0.25">
      <c r="A27" s="7" t="s">
        <v>19</v>
      </c>
      <c r="B27" s="16"/>
      <c r="C27" s="16"/>
      <c r="D27" s="16"/>
      <c r="E27" s="16"/>
      <c r="F27" s="9"/>
    </row>
    <row r="28" spans="1:6" x14ac:dyDescent="0.25">
      <c r="A28" s="10" t="s">
        <v>2</v>
      </c>
      <c r="B28" s="123"/>
      <c r="C28" s="3"/>
      <c r="D28" s="3"/>
      <c r="E28" s="3"/>
      <c r="F28" s="10"/>
    </row>
    <row r="29" spans="1:6" x14ac:dyDescent="0.25">
      <c r="A29" s="10" t="s">
        <v>17</v>
      </c>
      <c r="B29" s="3"/>
      <c r="C29" s="3"/>
      <c r="D29" s="3"/>
      <c r="E29" s="3"/>
      <c r="F29" s="10"/>
    </row>
    <row r="30" spans="1:6" x14ac:dyDescent="0.25">
      <c r="C30" s="19"/>
      <c r="D30" s="19"/>
      <c r="E30" s="19"/>
    </row>
  </sheetData>
  <sheetProtection algorithmName="SHA-512" hashValue="AHA8TZpLz4GXSF+p0AZwoMH+0RZIQiCsekbOUAxo1VE45RB4ut+lMGawcOTH/oVly580W22XDDW/aoLMViorNg==" saltValue="6a4TnqTRk0CAVGtvNejtmQ==" spinCount="100000"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9"/>
  <sheetViews>
    <sheetView workbookViewId="0">
      <selection activeCell="I15" sqref="I15"/>
    </sheetView>
  </sheetViews>
  <sheetFormatPr defaultRowHeight="15" x14ac:dyDescent="0.25"/>
  <cols>
    <col min="1" max="1" width="75.5703125" style="8" customWidth="1"/>
    <col min="2" max="5" width="12.5703125" style="8" bestFit="1" customWidth="1"/>
    <col min="6" max="8" width="9.140625" style="8"/>
  </cols>
  <sheetData>
    <row r="1" spans="1:7" ht="28.5" x14ac:dyDescent="0.45">
      <c r="A1" s="11" t="s">
        <v>37</v>
      </c>
    </row>
    <row r="2" spans="1:7" x14ac:dyDescent="0.25">
      <c r="A2" s="9"/>
      <c r="B2" s="12">
        <v>2016</v>
      </c>
      <c r="C2" s="12">
        <v>2015</v>
      </c>
      <c r="D2" s="12">
        <v>2014</v>
      </c>
      <c r="E2" s="12">
        <v>2013</v>
      </c>
    </row>
    <row r="3" spans="1:7" x14ac:dyDescent="0.25">
      <c r="A3" s="9" t="s">
        <v>1</v>
      </c>
      <c r="B3" s="9"/>
      <c r="C3" s="9"/>
      <c r="D3" s="9"/>
      <c r="E3" s="9"/>
      <c r="F3" s="9"/>
      <c r="G3" s="9"/>
    </row>
    <row r="4" spans="1:7" x14ac:dyDescent="0.25">
      <c r="A4" s="6" t="s">
        <v>2</v>
      </c>
      <c r="B4" s="123">
        <v>5.0599999999999996</v>
      </c>
      <c r="C4" s="123">
        <v>4.3686721238553403</v>
      </c>
      <c r="D4" s="123">
        <v>3.791967093254526</v>
      </c>
      <c r="E4" s="123">
        <v>3.1381260129970396</v>
      </c>
      <c r="F4" s="10"/>
      <c r="G4" s="10"/>
    </row>
    <row r="5" spans="1:7" x14ac:dyDescent="0.25">
      <c r="A5" s="10" t="s">
        <v>3</v>
      </c>
      <c r="B5" s="3"/>
      <c r="C5" s="3"/>
      <c r="D5" s="3"/>
      <c r="E5" s="3"/>
      <c r="F5" s="10"/>
      <c r="G5" s="10"/>
    </row>
    <row r="6" spans="1:7" x14ac:dyDescent="0.25">
      <c r="A6" s="10" t="s">
        <v>4</v>
      </c>
      <c r="B6" s="3">
        <v>100</v>
      </c>
      <c r="C6" s="3">
        <v>100</v>
      </c>
      <c r="D6" s="3">
        <v>100</v>
      </c>
      <c r="E6" s="3">
        <v>100</v>
      </c>
      <c r="F6" s="10"/>
      <c r="G6" s="43"/>
    </row>
    <row r="7" spans="1:7" x14ac:dyDescent="0.25">
      <c r="A7" s="10" t="s">
        <v>5</v>
      </c>
      <c r="B7" s="3"/>
      <c r="C7" s="3"/>
      <c r="D7" s="3"/>
      <c r="E7" s="3"/>
      <c r="F7" s="10"/>
      <c r="G7" s="10"/>
    </row>
    <row r="8" spans="1:7" x14ac:dyDescent="0.25">
      <c r="A8" s="7" t="s">
        <v>6</v>
      </c>
      <c r="B8" s="16"/>
      <c r="C8" s="16"/>
      <c r="D8" s="16"/>
      <c r="E8" s="16"/>
      <c r="F8" s="7"/>
      <c r="G8" s="7"/>
    </row>
    <row r="9" spans="1:7" x14ac:dyDescent="0.25">
      <c r="A9" s="6" t="s">
        <v>7</v>
      </c>
      <c r="B9" s="3">
        <v>26.79</v>
      </c>
      <c r="C9" s="3">
        <v>28.44</v>
      </c>
      <c r="D9" s="3">
        <v>28.07</v>
      </c>
      <c r="E9" s="3">
        <v>22.42</v>
      </c>
      <c r="F9" s="10"/>
      <c r="G9" s="10"/>
    </row>
    <row r="10" spans="1:7" x14ac:dyDescent="0.25">
      <c r="A10" s="6" t="s">
        <v>8</v>
      </c>
      <c r="B10" s="3">
        <v>55.74</v>
      </c>
      <c r="C10" s="3">
        <v>57.17</v>
      </c>
      <c r="D10" s="3">
        <v>57.63</v>
      </c>
      <c r="E10" s="3">
        <v>54.49</v>
      </c>
      <c r="F10" s="10"/>
      <c r="G10" s="10"/>
    </row>
    <row r="11" spans="1:7" x14ac:dyDescent="0.25">
      <c r="A11" s="8" t="s">
        <v>9</v>
      </c>
      <c r="B11" s="4">
        <v>1.89</v>
      </c>
      <c r="C11" s="4">
        <v>2.19</v>
      </c>
      <c r="D11" s="4">
        <v>2.3199999999999998</v>
      </c>
      <c r="E11" s="124">
        <v>2.4</v>
      </c>
    </row>
    <row r="12" spans="1:7" x14ac:dyDescent="0.25">
      <c r="A12" s="8" t="s">
        <v>10</v>
      </c>
      <c r="B12" s="4">
        <v>14.31</v>
      </c>
      <c r="C12" s="4">
        <v>12.2</v>
      </c>
      <c r="D12" s="4">
        <v>11.98</v>
      </c>
      <c r="E12" s="4">
        <v>20.69</v>
      </c>
    </row>
    <row r="13" spans="1:7" x14ac:dyDescent="0.25">
      <c r="A13" s="8" t="s">
        <v>11</v>
      </c>
      <c r="B13" s="4"/>
      <c r="C13" s="4"/>
      <c r="D13" s="4"/>
      <c r="E13" s="4"/>
    </row>
    <row r="14" spans="1:7" x14ac:dyDescent="0.25">
      <c r="A14" s="9" t="s">
        <v>12</v>
      </c>
      <c r="B14" s="18"/>
      <c r="C14" s="18"/>
      <c r="D14" s="18"/>
      <c r="E14" s="18"/>
      <c r="F14" s="9"/>
      <c r="G14" s="9"/>
    </row>
    <row r="15" spans="1:7" x14ac:dyDescent="0.25">
      <c r="A15" s="8" t="s">
        <v>13</v>
      </c>
      <c r="B15" s="4">
        <v>3864275</v>
      </c>
      <c r="C15" s="4">
        <v>3782378</v>
      </c>
      <c r="D15" s="4">
        <v>3691155</v>
      </c>
      <c r="E15" s="4">
        <v>3592082</v>
      </c>
    </row>
    <row r="16" spans="1:7" x14ac:dyDescent="0.25">
      <c r="A16" s="8" t="s">
        <v>14</v>
      </c>
      <c r="B16" s="4"/>
      <c r="C16" s="4"/>
      <c r="D16" s="4"/>
      <c r="E16" s="4"/>
    </row>
    <row r="17" spans="1:7" x14ac:dyDescent="0.25">
      <c r="A17" s="8" t="s">
        <v>15</v>
      </c>
      <c r="B17" s="4">
        <v>18</v>
      </c>
      <c r="C17" s="4">
        <v>18</v>
      </c>
      <c r="D17" s="4">
        <v>18</v>
      </c>
      <c r="E17" s="4">
        <v>18</v>
      </c>
    </row>
    <row r="18" spans="1:7" x14ac:dyDescent="0.25">
      <c r="B18" s="19"/>
      <c r="C18" s="19"/>
      <c r="D18" s="19"/>
      <c r="E18" s="19"/>
    </row>
    <row r="19" spans="1:7" x14ac:dyDescent="0.25">
      <c r="A19" s="7" t="s">
        <v>16</v>
      </c>
      <c r="B19" s="16"/>
      <c r="C19" s="16"/>
      <c r="D19" s="16"/>
      <c r="E19" s="16"/>
      <c r="F19" s="9"/>
      <c r="G19" s="9"/>
    </row>
    <row r="20" spans="1:7" x14ac:dyDescent="0.25">
      <c r="A20" s="10" t="s">
        <v>2</v>
      </c>
      <c r="B20" s="3" t="s">
        <v>32</v>
      </c>
      <c r="C20" s="3" t="s">
        <v>32</v>
      </c>
      <c r="D20" s="3" t="s">
        <v>32</v>
      </c>
      <c r="E20" s="3" t="s">
        <v>32</v>
      </c>
      <c r="F20" s="10"/>
      <c r="G20" s="10"/>
    </row>
    <row r="21" spans="1:7" x14ac:dyDescent="0.25">
      <c r="A21" s="10" t="s">
        <v>17</v>
      </c>
      <c r="B21" s="3" t="s">
        <v>32</v>
      </c>
      <c r="C21" s="3" t="s">
        <v>32</v>
      </c>
      <c r="D21" s="3" t="s">
        <v>32</v>
      </c>
      <c r="E21" s="3" t="s">
        <v>32</v>
      </c>
      <c r="F21" s="10"/>
      <c r="G21" s="10"/>
    </row>
    <row r="22" spans="1:7" x14ac:dyDescent="0.25">
      <c r="A22" s="10"/>
      <c r="B22" s="20"/>
      <c r="C22" s="20"/>
      <c r="D22" s="20"/>
      <c r="E22" s="20"/>
      <c r="F22" s="10"/>
      <c r="G22" s="10"/>
    </row>
    <row r="23" spans="1:7" x14ac:dyDescent="0.25">
      <c r="A23" s="7" t="s">
        <v>18</v>
      </c>
      <c r="B23" s="16"/>
      <c r="C23" s="16"/>
      <c r="D23" s="16"/>
      <c r="E23" s="16"/>
      <c r="F23" s="9"/>
      <c r="G23" s="9"/>
    </row>
    <row r="24" spans="1:7" x14ac:dyDescent="0.25">
      <c r="A24" s="10" t="s">
        <v>2</v>
      </c>
      <c r="B24" s="3" t="s">
        <v>32</v>
      </c>
      <c r="C24" s="3" t="s">
        <v>32</v>
      </c>
      <c r="D24" s="3" t="s">
        <v>32</v>
      </c>
      <c r="E24" s="3" t="s">
        <v>32</v>
      </c>
      <c r="F24" s="10"/>
      <c r="G24" s="10"/>
    </row>
    <row r="25" spans="1:7" x14ac:dyDescent="0.25">
      <c r="A25" s="10" t="s">
        <v>17</v>
      </c>
      <c r="B25" s="3" t="s">
        <v>32</v>
      </c>
      <c r="C25" s="3" t="s">
        <v>32</v>
      </c>
      <c r="D25" s="3" t="s">
        <v>32</v>
      </c>
      <c r="E25" s="3" t="s">
        <v>32</v>
      </c>
      <c r="F25" s="10"/>
      <c r="G25" s="10"/>
    </row>
    <row r="26" spans="1:7" x14ac:dyDescent="0.25">
      <c r="A26" s="10"/>
      <c r="B26" s="20"/>
      <c r="C26" s="20"/>
      <c r="D26" s="20"/>
      <c r="E26" s="20"/>
      <c r="F26" s="10"/>
      <c r="G26" s="10"/>
    </row>
    <row r="27" spans="1:7" x14ac:dyDescent="0.25">
      <c r="A27" s="7" t="s">
        <v>19</v>
      </c>
      <c r="B27" s="16"/>
      <c r="C27" s="16"/>
      <c r="D27" s="16"/>
      <c r="E27" s="16"/>
      <c r="F27" s="9"/>
      <c r="G27" s="9"/>
    </row>
    <row r="28" spans="1:7" x14ac:dyDescent="0.25">
      <c r="A28" s="10" t="s">
        <v>2</v>
      </c>
      <c r="B28" s="123">
        <v>0.47</v>
      </c>
      <c r="C28" s="123">
        <v>0.43430870781202863</v>
      </c>
      <c r="D28" s="123">
        <v>0.39300348189771095</v>
      </c>
      <c r="E28" s="123">
        <v>0.34943067649028797</v>
      </c>
      <c r="F28" s="10"/>
      <c r="G28" s="43"/>
    </row>
    <row r="29" spans="1:7" x14ac:dyDescent="0.25">
      <c r="A29" s="10" t="s">
        <v>17</v>
      </c>
      <c r="B29" s="3">
        <v>608401</v>
      </c>
      <c r="C29" s="3">
        <v>604485</v>
      </c>
      <c r="D29" s="3">
        <v>599944</v>
      </c>
      <c r="E29" s="3">
        <v>596083</v>
      </c>
      <c r="F29" s="10"/>
      <c r="G29" s="10"/>
    </row>
  </sheetData>
  <sheetProtection algorithmName="SHA-512" hashValue="12KKO8awMdY09U4s4rC//sAG0tSq/ae3gTEz7+iHnxElTpOD1lbX1j0aURcsbu2trn6jss5WLoMsY7Zlt4cXtw==" saltValue="rwHTU3RpSQA1qrtJUub/JQ==" spinCount="100000" sheet="1" objects="1" scenario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9"/>
  <sheetViews>
    <sheetView workbookViewId="0">
      <selection activeCell="A38" sqref="A38"/>
    </sheetView>
  </sheetViews>
  <sheetFormatPr defaultRowHeight="15" x14ac:dyDescent="0.25"/>
  <cols>
    <col min="1" max="1" width="75.28515625" style="8" customWidth="1"/>
    <col min="2" max="3" width="12.28515625" style="8" customWidth="1"/>
    <col min="4" max="4" width="11.28515625" style="8" customWidth="1"/>
    <col min="5" max="6" width="9.140625" style="8"/>
  </cols>
  <sheetData>
    <row r="1" spans="1:6" ht="28.5" x14ac:dyDescent="0.45">
      <c r="A1" s="11" t="s">
        <v>20</v>
      </c>
      <c r="B1" s="10"/>
      <c r="C1" s="10"/>
      <c r="D1" s="10"/>
    </row>
    <row r="2" spans="1:6" s="5" customFormat="1" x14ac:dyDescent="0.25">
      <c r="A2" s="9"/>
      <c r="B2" s="12">
        <v>2016</v>
      </c>
      <c r="C2" s="12">
        <v>2015</v>
      </c>
      <c r="D2" s="12">
        <v>2014</v>
      </c>
      <c r="E2" s="8"/>
      <c r="F2" s="8"/>
    </row>
    <row r="3" spans="1:6" x14ac:dyDescent="0.25">
      <c r="A3" s="9" t="s">
        <v>1</v>
      </c>
      <c r="B3" s="9"/>
      <c r="C3" s="9"/>
      <c r="D3" s="9"/>
      <c r="E3" s="9"/>
    </row>
    <row r="4" spans="1:6" x14ac:dyDescent="0.25">
      <c r="A4" s="6" t="s">
        <v>2</v>
      </c>
      <c r="B4" s="123"/>
      <c r="C4" s="123">
        <v>406.89045654699999</v>
      </c>
      <c r="D4" s="123">
        <v>363.26115274199998</v>
      </c>
      <c r="E4" s="10"/>
    </row>
    <row r="5" spans="1:6" x14ac:dyDescent="0.25">
      <c r="A5" s="10" t="s">
        <v>3</v>
      </c>
      <c r="B5" s="3"/>
      <c r="C5" s="3"/>
      <c r="D5" s="3"/>
      <c r="E5" s="10"/>
    </row>
    <row r="6" spans="1:6" x14ac:dyDescent="0.25">
      <c r="A6" s="10" t="s">
        <v>4</v>
      </c>
      <c r="B6" s="3"/>
      <c r="C6" s="3"/>
      <c r="D6" s="3"/>
      <c r="E6" s="10"/>
    </row>
    <row r="7" spans="1:6" x14ac:dyDescent="0.25">
      <c r="A7" s="10" t="s">
        <v>5</v>
      </c>
      <c r="B7" s="3"/>
      <c r="C7" s="3"/>
      <c r="D7" s="3"/>
      <c r="E7" s="10"/>
    </row>
    <row r="8" spans="1:6" x14ac:dyDescent="0.25">
      <c r="A8" s="7" t="s">
        <v>6</v>
      </c>
      <c r="B8" s="16"/>
      <c r="C8" s="16"/>
      <c r="D8" s="16"/>
      <c r="E8" s="7"/>
    </row>
    <row r="9" spans="1:6" x14ac:dyDescent="0.25">
      <c r="A9" s="6" t="s">
        <v>7</v>
      </c>
      <c r="B9" s="123">
        <v>30.1</v>
      </c>
      <c r="C9" s="123">
        <v>30.262279065466192</v>
      </c>
      <c r="D9" s="123">
        <v>30.079539449678293</v>
      </c>
      <c r="E9" s="10"/>
    </row>
    <row r="10" spans="1:6" x14ac:dyDescent="0.25">
      <c r="A10" s="6" t="s">
        <v>8</v>
      </c>
      <c r="B10" s="123">
        <v>38.6</v>
      </c>
      <c r="C10" s="123">
        <v>33.358846223702152</v>
      </c>
      <c r="D10" s="123">
        <v>34.745507395221246</v>
      </c>
      <c r="E10" s="10"/>
    </row>
    <row r="11" spans="1:6" x14ac:dyDescent="0.25">
      <c r="A11" s="10" t="s">
        <v>9</v>
      </c>
      <c r="B11" s="123">
        <v>20</v>
      </c>
      <c r="C11" s="123">
        <v>20.380219007649838</v>
      </c>
      <c r="D11" s="123">
        <v>19.234090097230084</v>
      </c>
    </row>
    <row r="12" spans="1:6" x14ac:dyDescent="0.25">
      <c r="A12" s="10" t="s">
        <v>10</v>
      </c>
      <c r="B12" s="123">
        <v>3.2</v>
      </c>
      <c r="C12" s="123">
        <v>7.6890377902136358</v>
      </c>
      <c r="D12" s="123">
        <v>9.2517705554770533</v>
      </c>
    </row>
    <row r="13" spans="1:6" x14ac:dyDescent="0.25">
      <c r="A13" s="10" t="s">
        <v>11</v>
      </c>
      <c r="B13" s="123">
        <v>8.1</v>
      </c>
      <c r="C13" s="123">
        <v>8.3096179129681751</v>
      </c>
      <c r="D13" s="123">
        <v>6.6890925023933328</v>
      </c>
    </row>
    <row r="14" spans="1:6" x14ac:dyDescent="0.25">
      <c r="A14" s="9" t="s">
        <v>12</v>
      </c>
      <c r="B14" s="18"/>
      <c r="C14" s="18"/>
      <c r="D14" s="18"/>
      <c r="E14" s="9"/>
    </row>
    <row r="15" spans="1:6" x14ac:dyDescent="0.25">
      <c r="A15" s="10" t="s">
        <v>13</v>
      </c>
      <c r="B15" s="33">
        <v>4050094</v>
      </c>
      <c r="C15" s="33">
        <v>4068196</v>
      </c>
      <c r="D15" s="33">
        <v>4000077</v>
      </c>
    </row>
    <row r="16" spans="1:6" x14ac:dyDescent="0.25">
      <c r="A16" s="10" t="s">
        <v>14</v>
      </c>
      <c r="B16" s="33">
        <v>888825</v>
      </c>
      <c r="C16" s="33">
        <v>1131522</v>
      </c>
      <c r="D16" s="33">
        <v>1116110</v>
      </c>
    </row>
    <row r="17" spans="1:5" x14ac:dyDescent="0.25">
      <c r="A17" s="10" t="s">
        <v>15</v>
      </c>
      <c r="B17" s="33">
        <v>1682</v>
      </c>
      <c r="C17" s="33">
        <v>1782</v>
      </c>
      <c r="D17" s="33">
        <v>1866</v>
      </c>
    </row>
    <row r="18" spans="1:5" x14ac:dyDescent="0.25">
      <c r="A18" s="10"/>
      <c r="B18" s="125"/>
      <c r="C18" s="125"/>
      <c r="D18" s="125"/>
    </row>
    <row r="19" spans="1:5" x14ac:dyDescent="0.25">
      <c r="A19" s="7" t="s">
        <v>16</v>
      </c>
      <c r="B19" s="16"/>
      <c r="C19" s="16"/>
      <c r="D19" s="16"/>
      <c r="E19" s="9"/>
    </row>
    <row r="20" spans="1:5" x14ac:dyDescent="0.25">
      <c r="A20" s="10" t="s">
        <v>2</v>
      </c>
      <c r="B20" s="3"/>
      <c r="C20" s="3"/>
      <c r="D20" s="3"/>
      <c r="E20" s="10"/>
    </row>
    <row r="21" spans="1:5" x14ac:dyDescent="0.25">
      <c r="A21" s="10" t="s">
        <v>17</v>
      </c>
      <c r="B21" s="3"/>
      <c r="C21" s="3"/>
      <c r="D21" s="3"/>
      <c r="E21" s="10"/>
    </row>
    <row r="22" spans="1:5" x14ac:dyDescent="0.25">
      <c r="A22" s="10"/>
      <c r="B22" s="20"/>
      <c r="C22" s="20"/>
      <c r="D22" s="20"/>
      <c r="E22" s="10"/>
    </row>
    <row r="23" spans="1:5" x14ac:dyDescent="0.25">
      <c r="A23" s="126" t="s">
        <v>18</v>
      </c>
      <c r="B23" s="127"/>
      <c r="C23" s="127"/>
      <c r="D23" s="127"/>
      <c r="E23" s="1"/>
    </row>
    <row r="24" spans="1:5" x14ac:dyDescent="0.25">
      <c r="A24" s="128" t="s">
        <v>2</v>
      </c>
      <c r="B24" s="129"/>
      <c r="C24" s="129"/>
      <c r="D24" s="130"/>
      <c r="E24" s="1"/>
    </row>
    <row r="25" spans="1:5" x14ac:dyDescent="0.25">
      <c r="A25" s="128" t="s">
        <v>17</v>
      </c>
      <c r="B25" s="129"/>
      <c r="C25" s="129"/>
      <c r="D25" s="129"/>
      <c r="E25" s="1"/>
    </row>
    <row r="26" spans="1:5" x14ac:dyDescent="0.25">
      <c r="A26" s="128"/>
      <c r="B26" s="20"/>
      <c r="C26" s="20"/>
      <c r="D26" s="20"/>
      <c r="E26" s="10"/>
    </row>
    <row r="27" spans="1:5" x14ac:dyDescent="0.25">
      <c r="A27" s="126" t="s">
        <v>19</v>
      </c>
      <c r="B27" s="16"/>
      <c r="C27" s="16"/>
      <c r="D27" s="16"/>
      <c r="E27" s="9"/>
    </row>
    <row r="28" spans="1:5" x14ac:dyDescent="0.25">
      <c r="A28" s="10" t="s">
        <v>2</v>
      </c>
      <c r="B28" s="3"/>
      <c r="C28" s="3"/>
      <c r="D28" s="3"/>
      <c r="E28" s="10"/>
    </row>
    <row r="29" spans="1:5" x14ac:dyDescent="0.25">
      <c r="A29" s="10" t="s">
        <v>17</v>
      </c>
      <c r="B29" s="3"/>
      <c r="C29" s="3"/>
      <c r="D29" s="3"/>
      <c r="E29" s="10"/>
    </row>
  </sheetData>
  <sheetProtection algorithmName="SHA-512" hashValue="Fy9dvoa6/9OeRswotzLzSDGPIelb8MWuJG73ohFy4xXKeC1QJzp12d6GISdLF+A6eQ3qaM+oAFt+yn0lmtTcTQ==" saltValue="eTHGpSlJ5iP20KaCcUeyIA==" spinCount="100000" sheet="1" objects="1" scenarios="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9"/>
  <sheetViews>
    <sheetView workbookViewId="0">
      <selection activeCell="E5" sqref="E5"/>
    </sheetView>
  </sheetViews>
  <sheetFormatPr defaultRowHeight="15" x14ac:dyDescent="0.25"/>
  <cols>
    <col min="1" max="1" width="74.7109375" style="8" customWidth="1"/>
    <col min="2" max="3" width="9.5703125" style="55" bestFit="1" customWidth="1"/>
  </cols>
  <sheetData>
    <row r="1" spans="1:3" ht="28.5" x14ac:dyDescent="0.45">
      <c r="A1" s="11" t="s">
        <v>23</v>
      </c>
    </row>
    <row r="2" spans="1:3" x14ac:dyDescent="0.25">
      <c r="A2" s="9"/>
      <c r="B2" s="47">
        <v>2015</v>
      </c>
      <c r="C2" s="47">
        <v>2014</v>
      </c>
    </row>
    <row r="3" spans="1:3" x14ac:dyDescent="0.25">
      <c r="A3" s="9" t="s">
        <v>1</v>
      </c>
      <c r="B3" s="18"/>
      <c r="C3" s="18"/>
    </row>
    <row r="4" spans="1:3" x14ac:dyDescent="0.25">
      <c r="A4" s="6" t="s">
        <v>2</v>
      </c>
      <c r="B4" s="58">
        <v>184.8</v>
      </c>
      <c r="C4" s="58">
        <v>174</v>
      </c>
    </row>
    <row r="5" spans="1:3" x14ac:dyDescent="0.25">
      <c r="A5" s="10" t="s">
        <v>3</v>
      </c>
      <c r="B5" s="3"/>
      <c r="C5" s="53"/>
    </row>
    <row r="6" spans="1:3" x14ac:dyDescent="0.25">
      <c r="A6" s="10" t="s">
        <v>4</v>
      </c>
      <c r="B6" s="3"/>
      <c r="C6" s="53"/>
    </row>
    <row r="7" spans="1:3" x14ac:dyDescent="0.25">
      <c r="A7" s="10" t="s">
        <v>5</v>
      </c>
      <c r="B7" s="3"/>
      <c r="C7" s="53"/>
    </row>
    <row r="8" spans="1:3" s="5" customFormat="1" x14ac:dyDescent="0.25">
      <c r="A8" s="7" t="s">
        <v>6</v>
      </c>
      <c r="B8" s="16"/>
      <c r="C8" s="16"/>
    </row>
    <row r="9" spans="1:3" x14ac:dyDescent="0.25">
      <c r="A9" s="6" t="s">
        <v>7</v>
      </c>
      <c r="B9" s="54"/>
      <c r="C9" s="53"/>
    </row>
    <row r="10" spans="1:3" x14ac:dyDescent="0.25">
      <c r="A10" s="6" t="s">
        <v>8</v>
      </c>
      <c r="B10" s="54"/>
      <c r="C10" s="53"/>
    </row>
    <row r="11" spans="1:3" x14ac:dyDescent="0.25">
      <c r="A11" s="8" t="s">
        <v>9</v>
      </c>
      <c r="B11" s="54"/>
      <c r="C11" s="53"/>
    </row>
    <row r="12" spans="1:3" x14ac:dyDescent="0.25">
      <c r="A12" s="8" t="s">
        <v>10</v>
      </c>
      <c r="B12" s="54"/>
      <c r="C12" s="53"/>
    </row>
    <row r="13" spans="1:3" x14ac:dyDescent="0.25">
      <c r="A13" s="8" t="s">
        <v>11</v>
      </c>
      <c r="B13" s="54"/>
      <c r="C13" s="3"/>
    </row>
    <row r="14" spans="1:3" x14ac:dyDescent="0.25">
      <c r="A14" s="9" t="s">
        <v>12</v>
      </c>
      <c r="B14" s="18"/>
      <c r="C14" s="18"/>
    </row>
    <row r="15" spans="1:3" x14ac:dyDescent="0.25">
      <c r="A15" s="8" t="s">
        <v>13</v>
      </c>
      <c r="B15" s="57">
        <v>7903000</v>
      </c>
      <c r="C15" s="57">
        <v>7881000</v>
      </c>
    </row>
    <row r="16" spans="1:3" x14ac:dyDescent="0.25">
      <c r="A16" s="8" t="s">
        <v>14</v>
      </c>
      <c r="B16" s="57">
        <v>1493000</v>
      </c>
      <c r="C16" s="57">
        <v>1491000</v>
      </c>
    </row>
    <row r="17" spans="1:5" x14ac:dyDescent="0.25">
      <c r="A17" s="8" t="s">
        <v>15</v>
      </c>
      <c r="B17" s="57">
        <v>171</v>
      </c>
      <c r="C17" s="57">
        <v>173</v>
      </c>
    </row>
    <row r="19" spans="1:5" x14ac:dyDescent="0.25">
      <c r="A19" s="7" t="s">
        <v>16</v>
      </c>
      <c r="B19" s="16"/>
      <c r="C19" s="16"/>
    </row>
    <row r="20" spans="1:5" x14ac:dyDescent="0.25">
      <c r="A20" s="10" t="s">
        <v>2</v>
      </c>
      <c r="B20" s="58">
        <f>290.3+38.6</f>
        <v>328.90000000000003</v>
      </c>
      <c r="C20" s="58">
        <f>285.2+37.8</f>
        <v>323</v>
      </c>
    </row>
    <row r="21" spans="1:5" x14ac:dyDescent="0.25">
      <c r="A21" s="10" t="s">
        <v>17</v>
      </c>
      <c r="B21" s="57">
        <f>7876000+2175000</f>
        <v>10051000</v>
      </c>
      <c r="C21" s="57">
        <f>9500000+1300000</f>
        <v>10800000</v>
      </c>
    </row>
    <row r="22" spans="1:5" x14ac:dyDescent="0.25">
      <c r="A22" s="10"/>
      <c r="B22" s="20"/>
      <c r="C22" s="20"/>
    </row>
    <row r="23" spans="1:5" x14ac:dyDescent="0.25">
      <c r="A23" s="7" t="s">
        <v>18</v>
      </c>
      <c r="B23" s="16"/>
      <c r="C23" s="16"/>
    </row>
    <row r="24" spans="1:5" x14ac:dyDescent="0.25">
      <c r="A24" s="10" t="s">
        <v>2</v>
      </c>
      <c r="B24" s="56">
        <v>61.3</v>
      </c>
      <c r="C24" s="56">
        <v>60</v>
      </c>
    </row>
    <row r="25" spans="1:5" x14ac:dyDescent="0.25">
      <c r="A25" s="10" t="s">
        <v>17</v>
      </c>
      <c r="B25" s="57">
        <v>7738000</v>
      </c>
      <c r="C25" s="57">
        <v>7630000</v>
      </c>
    </row>
    <row r="26" spans="1:5" x14ac:dyDescent="0.25">
      <c r="A26" s="10"/>
      <c r="B26" s="20"/>
      <c r="C26" s="20"/>
    </row>
    <row r="27" spans="1:5" x14ac:dyDescent="0.25">
      <c r="A27" s="7" t="s">
        <v>19</v>
      </c>
      <c r="B27" s="16"/>
      <c r="C27" s="16"/>
      <c r="E27" s="5"/>
    </row>
    <row r="28" spans="1:5" x14ac:dyDescent="0.25">
      <c r="A28" s="10" t="s">
        <v>2</v>
      </c>
      <c r="B28" s="52"/>
      <c r="C28" s="52"/>
    </row>
    <row r="29" spans="1:5" x14ac:dyDescent="0.25">
      <c r="A29" s="10" t="s">
        <v>17</v>
      </c>
      <c r="B29" s="33"/>
      <c r="C29" s="33"/>
    </row>
  </sheetData>
  <sheetProtection algorithmName="SHA-512" hashValue="aIzdeAxAvgZazJVQQBUDlofS1HhGmOF/+LMHssDQIRxJFwYEBIleYw0Wyi90dVg/6twMf+LeWJCGmGF+NkXufw==" saltValue="t9mZXYQF7M3VhWeJNnnBDw==" spinCount="100000" sheet="1" objects="1" scenarios="1"/>
  <pageMargins left="0.7" right="0.7" top="0.75" bottom="0.75" header="0.3" footer="0.3"/>
  <pageSetup paperSize="9" orientation="landscape" r:id="rId1"/>
  <ignoredErrors>
    <ignoredError sqref="B20:B21 C20:C21"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workbookViewId="0">
      <selection activeCell="F6" sqref="F6"/>
    </sheetView>
  </sheetViews>
  <sheetFormatPr defaultRowHeight="15" x14ac:dyDescent="0.25"/>
  <cols>
    <col min="1" max="1" width="76.42578125" style="8" bestFit="1" customWidth="1"/>
    <col min="2" max="3" width="8.28515625" style="8" customWidth="1"/>
    <col min="4" max="4" width="8.85546875" style="8" customWidth="1"/>
    <col min="5" max="5" width="8.5703125" style="8" customWidth="1"/>
    <col min="6" max="7" width="9.140625" style="8"/>
  </cols>
  <sheetData>
    <row r="1" spans="1:7" ht="28.5" x14ac:dyDescent="0.45">
      <c r="A1" s="11" t="s">
        <v>41</v>
      </c>
    </row>
    <row r="2" spans="1:7" x14ac:dyDescent="0.25">
      <c r="A2" s="9"/>
      <c r="B2" s="12">
        <v>2016</v>
      </c>
      <c r="C2" s="12">
        <v>2015</v>
      </c>
      <c r="D2" s="12">
        <v>2014</v>
      </c>
      <c r="E2" s="12">
        <v>2013</v>
      </c>
    </row>
    <row r="3" spans="1:7" x14ac:dyDescent="0.25">
      <c r="A3" s="9" t="s">
        <v>1</v>
      </c>
      <c r="B3" s="9"/>
      <c r="C3" s="9"/>
      <c r="D3" s="9"/>
      <c r="E3" s="9"/>
      <c r="F3" s="9"/>
      <c r="G3" s="9"/>
    </row>
    <row r="4" spans="1:7" x14ac:dyDescent="0.25">
      <c r="A4" s="6" t="s">
        <v>2</v>
      </c>
      <c r="B4" s="3">
        <v>3.1</v>
      </c>
      <c r="C4" s="3">
        <v>2.6120000000000001</v>
      </c>
      <c r="D4" s="3">
        <v>2.2040000000000002</v>
      </c>
      <c r="E4" s="3">
        <v>1.7709999999999999</v>
      </c>
      <c r="F4" s="10"/>
      <c r="G4" s="10"/>
    </row>
    <row r="5" spans="1:7" x14ac:dyDescent="0.25">
      <c r="A5" s="10" t="s">
        <v>3</v>
      </c>
      <c r="B5" s="3">
        <v>0</v>
      </c>
      <c r="C5" s="3">
        <v>0</v>
      </c>
      <c r="D5" s="3">
        <v>0</v>
      </c>
      <c r="E5" s="3">
        <v>0</v>
      </c>
      <c r="F5" s="10"/>
      <c r="G5" s="10"/>
    </row>
    <row r="6" spans="1:7" x14ac:dyDescent="0.25">
      <c r="A6" s="10" t="s">
        <v>4</v>
      </c>
      <c r="B6" s="3">
        <v>100</v>
      </c>
      <c r="C6" s="3">
        <v>100</v>
      </c>
      <c r="D6" s="3">
        <v>100</v>
      </c>
      <c r="E6" s="3">
        <v>100</v>
      </c>
      <c r="F6" s="10"/>
      <c r="G6" s="10"/>
    </row>
    <row r="7" spans="1:7" x14ac:dyDescent="0.25">
      <c r="A7" s="10" t="s">
        <v>5</v>
      </c>
      <c r="B7" s="3">
        <v>0</v>
      </c>
      <c r="C7" s="3">
        <v>0</v>
      </c>
      <c r="D7" s="3">
        <v>0</v>
      </c>
      <c r="E7" s="3">
        <v>0</v>
      </c>
      <c r="F7" s="10"/>
      <c r="G7" s="10"/>
    </row>
    <row r="8" spans="1:7" x14ac:dyDescent="0.25">
      <c r="A8" s="7" t="s">
        <v>6</v>
      </c>
      <c r="B8" s="16"/>
      <c r="C8" s="16"/>
      <c r="D8" s="16"/>
      <c r="E8" s="16"/>
      <c r="F8" s="7"/>
      <c r="G8" s="7"/>
    </row>
    <row r="9" spans="1:7" x14ac:dyDescent="0.25">
      <c r="A9" s="6" t="s">
        <v>7</v>
      </c>
      <c r="B9" s="17">
        <v>0.33</v>
      </c>
      <c r="C9" s="17">
        <v>0.31</v>
      </c>
      <c r="D9" s="17">
        <v>0.35</v>
      </c>
      <c r="E9" s="17">
        <v>0.34</v>
      </c>
      <c r="F9" s="10"/>
      <c r="G9" s="10"/>
    </row>
    <row r="10" spans="1:7" x14ac:dyDescent="0.25">
      <c r="A10" s="6" t="s">
        <v>8</v>
      </c>
      <c r="B10" s="17">
        <v>0.18</v>
      </c>
      <c r="C10" s="17">
        <v>0.23</v>
      </c>
      <c r="D10" s="17">
        <v>0.22</v>
      </c>
      <c r="E10" s="17">
        <v>0.22</v>
      </c>
      <c r="F10" s="10"/>
      <c r="G10" s="10"/>
    </row>
    <row r="11" spans="1:7" x14ac:dyDescent="0.25">
      <c r="A11" s="8" t="s">
        <v>9</v>
      </c>
      <c r="B11" s="120">
        <v>0</v>
      </c>
      <c r="C11" s="120">
        <v>0</v>
      </c>
      <c r="D11" s="120">
        <v>0</v>
      </c>
      <c r="E11" s="120">
        <v>0</v>
      </c>
    </row>
    <row r="12" spans="1:7" x14ac:dyDescent="0.25">
      <c r="A12" s="8" t="s">
        <v>10</v>
      </c>
      <c r="B12" s="120">
        <v>0.23</v>
      </c>
      <c r="C12" s="120">
        <v>0.2</v>
      </c>
      <c r="D12" s="120">
        <v>0.17</v>
      </c>
      <c r="E12" s="120">
        <v>0.17</v>
      </c>
    </row>
    <row r="13" spans="1:7" x14ac:dyDescent="0.25">
      <c r="A13" s="8" t="s">
        <v>11</v>
      </c>
      <c r="B13" s="120">
        <v>0.24</v>
      </c>
      <c r="C13" s="120">
        <v>0.26</v>
      </c>
      <c r="D13" s="120">
        <v>0.26</v>
      </c>
      <c r="E13" s="120">
        <v>0.27</v>
      </c>
    </row>
    <row r="14" spans="1:7" x14ac:dyDescent="0.25">
      <c r="A14" s="9" t="s">
        <v>12</v>
      </c>
      <c r="B14" s="18"/>
      <c r="C14" s="18"/>
      <c r="D14" s="18"/>
      <c r="E14" s="18"/>
      <c r="F14" s="9"/>
      <c r="G14" s="9"/>
    </row>
    <row r="15" spans="1:7" x14ac:dyDescent="0.25">
      <c r="A15" s="8" t="s">
        <v>13</v>
      </c>
      <c r="B15" s="4">
        <v>738080</v>
      </c>
      <c r="C15" s="4">
        <v>725685</v>
      </c>
      <c r="D15" s="4">
        <v>721658</v>
      </c>
      <c r="E15" s="4">
        <v>708812</v>
      </c>
    </row>
    <row r="16" spans="1:7" x14ac:dyDescent="0.25">
      <c r="A16" s="8" t="s">
        <v>14</v>
      </c>
      <c r="B16" s="4">
        <v>32272</v>
      </c>
      <c r="C16" s="4">
        <v>22513</v>
      </c>
      <c r="D16" s="4">
        <v>19324</v>
      </c>
      <c r="E16" s="4">
        <v>16388</v>
      </c>
    </row>
    <row r="17" spans="1:7" x14ac:dyDescent="0.25">
      <c r="A17" s="8" t="s">
        <v>15</v>
      </c>
      <c r="B17" s="4">
        <v>20</v>
      </c>
      <c r="C17" s="4">
        <v>20</v>
      </c>
      <c r="D17" s="4">
        <v>20</v>
      </c>
      <c r="E17" s="4">
        <v>23</v>
      </c>
    </row>
    <row r="18" spans="1:7" x14ac:dyDescent="0.25">
      <c r="B18" s="19"/>
      <c r="C18" s="19"/>
      <c r="D18" s="19"/>
      <c r="E18" s="19"/>
    </row>
    <row r="19" spans="1:7" x14ac:dyDescent="0.25">
      <c r="A19" s="7" t="s">
        <v>16</v>
      </c>
      <c r="B19" s="16"/>
      <c r="C19" s="16"/>
      <c r="D19" s="16"/>
      <c r="E19" s="16"/>
      <c r="F19" s="9"/>
      <c r="G19" s="9"/>
    </row>
    <row r="20" spans="1:7" x14ac:dyDescent="0.25">
      <c r="A20" s="10" t="s">
        <v>2</v>
      </c>
      <c r="B20" s="3"/>
      <c r="C20" s="3"/>
      <c r="D20" s="3"/>
      <c r="E20" s="3"/>
      <c r="F20" s="10"/>
      <c r="G20" s="10"/>
    </row>
    <row r="21" spans="1:7" x14ac:dyDescent="0.25">
      <c r="A21" s="10" t="s">
        <v>17</v>
      </c>
      <c r="B21" s="3"/>
      <c r="C21" s="3"/>
      <c r="D21" s="3"/>
      <c r="E21" s="3"/>
      <c r="F21" s="10"/>
      <c r="G21" s="10"/>
    </row>
    <row r="22" spans="1:7" x14ac:dyDescent="0.25">
      <c r="A22" s="10"/>
      <c r="B22" s="20"/>
      <c r="C22" s="20"/>
      <c r="D22" s="20"/>
      <c r="E22" s="20"/>
      <c r="F22" s="10"/>
      <c r="G22" s="10"/>
    </row>
    <row r="23" spans="1:7" x14ac:dyDescent="0.25">
      <c r="A23" s="7" t="s">
        <v>18</v>
      </c>
      <c r="B23" s="16"/>
      <c r="C23" s="16"/>
      <c r="D23" s="16"/>
      <c r="E23" s="16"/>
      <c r="F23" s="9"/>
      <c r="G23" s="9"/>
    </row>
    <row r="24" spans="1:7" x14ac:dyDescent="0.25">
      <c r="A24" s="10" t="s">
        <v>2</v>
      </c>
      <c r="B24" s="3"/>
      <c r="C24" s="3"/>
      <c r="D24" s="3"/>
      <c r="E24" s="3"/>
      <c r="F24" s="10"/>
      <c r="G24" s="10"/>
    </row>
    <row r="25" spans="1:7" x14ac:dyDescent="0.25">
      <c r="A25" s="10" t="s">
        <v>17</v>
      </c>
      <c r="B25" s="3"/>
      <c r="C25" s="3"/>
      <c r="D25" s="3"/>
      <c r="E25" s="3"/>
      <c r="F25" s="10"/>
      <c r="G25" s="10"/>
    </row>
    <row r="26" spans="1:7" x14ac:dyDescent="0.25">
      <c r="A26" s="10"/>
      <c r="B26" s="20"/>
      <c r="C26" s="20"/>
      <c r="D26" s="20"/>
      <c r="E26" s="20"/>
      <c r="F26" s="10"/>
      <c r="G26" s="10"/>
    </row>
    <row r="27" spans="1:7" x14ac:dyDescent="0.25">
      <c r="A27" s="7" t="s">
        <v>19</v>
      </c>
      <c r="B27" s="16"/>
      <c r="C27" s="16"/>
      <c r="D27" s="16"/>
      <c r="E27" s="16"/>
      <c r="F27" s="9"/>
      <c r="G27" s="9"/>
    </row>
    <row r="28" spans="1:7" x14ac:dyDescent="0.25">
      <c r="A28" s="10" t="s">
        <v>2</v>
      </c>
      <c r="B28" s="3">
        <v>0.14199999999999999</v>
      </c>
      <c r="C28" s="3">
        <v>0.128</v>
      </c>
      <c r="D28" s="3">
        <v>0.11799999999999999</v>
      </c>
      <c r="E28" s="3">
        <v>0.105</v>
      </c>
      <c r="F28" s="10"/>
      <c r="G28" s="10"/>
    </row>
    <row r="29" spans="1:7" x14ac:dyDescent="0.25">
      <c r="A29" s="10" t="s">
        <v>17</v>
      </c>
      <c r="B29" s="3">
        <v>44446</v>
      </c>
      <c r="C29" s="3">
        <v>44429</v>
      </c>
      <c r="D29" s="3">
        <v>44291</v>
      </c>
      <c r="E29" s="3">
        <v>44716</v>
      </c>
      <c r="F29" s="10"/>
      <c r="G29" s="10"/>
    </row>
  </sheetData>
  <sheetProtection algorithmName="SHA-512" hashValue="RRadPEE5MTDj77/1wEkR2WJwwY6/KosKMwt4MUIQEeYoAafC8rj2We0yFKdXEp1YQv48ckyN8fGFp/D801W5PQ==" saltValue="qQDoWEfAk8LS0oMtUDxAIQ==" spinCount="100000"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9"/>
  <sheetViews>
    <sheetView zoomScaleNormal="100" workbookViewId="0">
      <selection activeCell="G20" sqref="G20"/>
    </sheetView>
  </sheetViews>
  <sheetFormatPr defaultRowHeight="15" x14ac:dyDescent="0.25"/>
  <cols>
    <col min="1" max="1" width="76.42578125" style="8" bestFit="1" customWidth="1"/>
    <col min="2" max="5" width="9.140625" style="8"/>
  </cols>
  <sheetData>
    <row r="1" spans="1:3" ht="28.5" x14ac:dyDescent="0.45">
      <c r="A1" s="11" t="s">
        <v>81</v>
      </c>
    </row>
    <row r="2" spans="1:3" x14ac:dyDescent="0.25">
      <c r="A2" s="9"/>
      <c r="B2" s="12">
        <v>2016</v>
      </c>
      <c r="C2" s="12">
        <v>2015</v>
      </c>
    </row>
    <row r="3" spans="1:3" x14ac:dyDescent="0.25">
      <c r="A3" s="9" t="s">
        <v>1</v>
      </c>
      <c r="B3" s="9"/>
      <c r="C3" s="9"/>
    </row>
    <row r="4" spans="1:3" x14ac:dyDescent="0.25">
      <c r="A4" s="6" t="s">
        <v>2</v>
      </c>
      <c r="B4" s="36">
        <v>40.665999999999997</v>
      </c>
      <c r="C4" s="36">
        <v>39.954999999999998</v>
      </c>
    </row>
    <row r="5" spans="1:3" x14ac:dyDescent="0.25">
      <c r="A5" s="10" t="s">
        <v>3</v>
      </c>
      <c r="B5" s="131"/>
      <c r="C5" s="131"/>
    </row>
    <row r="6" spans="1:3" x14ac:dyDescent="0.25">
      <c r="A6" s="10" t="s">
        <v>4</v>
      </c>
      <c r="B6" s="131"/>
      <c r="C6" s="131"/>
    </row>
    <row r="7" spans="1:3" x14ac:dyDescent="0.25">
      <c r="A7" s="10" t="s">
        <v>5</v>
      </c>
      <c r="B7" s="131"/>
      <c r="C7" s="131"/>
    </row>
    <row r="8" spans="1:3" x14ac:dyDescent="0.25">
      <c r="A8" s="7" t="s">
        <v>6</v>
      </c>
      <c r="B8" s="7"/>
      <c r="C8" s="7"/>
    </row>
    <row r="9" spans="1:3" x14ac:dyDescent="0.25">
      <c r="A9" s="6" t="s">
        <v>7</v>
      </c>
      <c r="B9" s="132">
        <v>0.09</v>
      </c>
      <c r="C9" s="132">
        <v>8.5199999999999998E-2</v>
      </c>
    </row>
    <row r="10" spans="1:3" ht="15" customHeight="1" x14ac:dyDescent="0.25">
      <c r="A10" s="6" t="s">
        <v>8</v>
      </c>
      <c r="B10" s="132">
        <v>0.70150000000000001</v>
      </c>
      <c r="C10" s="132">
        <v>0.69340000000000002</v>
      </c>
    </row>
    <row r="11" spans="1:3" x14ac:dyDescent="0.25">
      <c r="A11" s="8" t="s">
        <v>9</v>
      </c>
      <c r="B11" s="132">
        <v>9.9699999999999997E-2</v>
      </c>
      <c r="C11" s="132">
        <v>9.8900000000000002E-2</v>
      </c>
    </row>
    <row r="12" spans="1:3" x14ac:dyDescent="0.25">
      <c r="A12" s="8" t="s">
        <v>10</v>
      </c>
      <c r="B12" s="133"/>
      <c r="C12" s="133"/>
    </row>
    <row r="13" spans="1:3" x14ac:dyDescent="0.25">
      <c r="A13" s="8" t="s">
        <v>11</v>
      </c>
      <c r="B13" s="132">
        <v>0.1225</v>
      </c>
      <c r="C13" s="132">
        <v>0.10879999999999999</v>
      </c>
    </row>
    <row r="14" spans="1:3" x14ac:dyDescent="0.25">
      <c r="A14" s="9" t="s">
        <v>12</v>
      </c>
      <c r="B14" s="134"/>
      <c r="C14" s="134"/>
    </row>
    <row r="15" spans="1:3" x14ac:dyDescent="0.25">
      <c r="A15" s="8" t="s">
        <v>13</v>
      </c>
      <c r="B15" s="4">
        <v>2560000</v>
      </c>
      <c r="C15" s="4">
        <v>2536000</v>
      </c>
    </row>
    <row r="16" spans="1:3" x14ac:dyDescent="0.25">
      <c r="A16" s="8" t="s">
        <v>14</v>
      </c>
      <c r="B16" s="4"/>
      <c r="C16" s="4"/>
    </row>
    <row r="17" spans="1:3" x14ac:dyDescent="0.25">
      <c r="A17" s="8" t="s">
        <v>15</v>
      </c>
      <c r="B17" s="4">
        <v>286</v>
      </c>
      <c r="C17" s="4">
        <v>371</v>
      </c>
    </row>
    <row r="19" spans="1:3" x14ac:dyDescent="0.25">
      <c r="A19" s="7" t="s">
        <v>16</v>
      </c>
      <c r="B19" s="7"/>
      <c r="C19" s="7"/>
    </row>
    <row r="20" spans="1:3" x14ac:dyDescent="0.25">
      <c r="A20" s="10" t="s">
        <v>2</v>
      </c>
      <c r="B20" s="135"/>
      <c r="C20" s="135"/>
    </row>
    <row r="21" spans="1:3" x14ac:dyDescent="0.25">
      <c r="A21" s="10" t="s">
        <v>17</v>
      </c>
      <c r="B21" s="131"/>
      <c r="C21" s="131"/>
    </row>
    <row r="22" spans="1:3" x14ac:dyDescent="0.25">
      <c r="A22" s="10"/>
      <c r="B22" s="6"/>
      <c r="C22" s="6"/>
    </row>
    <row r="23" spans="1:3" x14ac:dyDescent="0.25">
      <c r="A23" s="7" t="s">
        <v>18</v>
      </c>
      <c r="B23" s="7"/>
      <c r="C23" s="7"/>
    </row>
    <row r="24" spans="1:3" x14ac:dyDescent="0.25">
      <c r="A24" s="10" t="s">
        <v>2</v>
      </c>
      <c r="B24" s="131"/>
      <c r="C24" s="131"/>
    </row>
    <row r="25" spans="1:3" x14ac:dyDescent="0.25">
      <c r="A25" s="10" t="s">
        <v>17</v>
      </c>
      <c r="B25" s="131"/>
      <c r="C25" s="131"/>
    </row>
    <row r="26" spans="1:3" x14ac:dyDescent="0.25">
      <c r="A26" s="10"/>
      <c r="B26" s="6"/>
      <c r="C26" s="6"/>
    </row>
    <row r="27" spans="1:3" x14ac:dyDescent="0.25">
      <c r="A27" s="7" t="s">
        <v>19</v>
      </c>
      <c r="B27" s="7"/>
      <c r="C27" s="7"/>
    </row>
    <row r="28" spans="1:3" x14ac:dyDescent="0.25">
      <c r="A28" s="10" t="s">
        <v>2</v>
      </c>
      <c r="B28" s="135"/>
      <c r="C28" s="135"/>
    </row>
    <row r="29" spans="1:3" x14ac:dyDescent="0.25">
      <c r="A29" s="10" t="s">
        <v>17</v>
      </c>
      <c r="B29" s="136"/>
      <c r="C29" s="136"/>
    </row>
  </sheetData>
  <sheetProtection algorithmName="SHA-512" hashValue="PZS1ufe9qWKN3V/uz853roIgsvYhDUjTJeiis/eZ6skBNnP/Nj5HUMTtQOuM5FsVJMorDEFpfuyFM93ic7BRFg==" saltValue="48/OAPovTPro2bFS3EUHDQ==" spinCount="100000" sheet="1" objects="1" scenarios="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9"/>
  <sheetViews>
    <sheetView workbookViewId="0">
      <selection activeCell="B37" sqref="B37"/>
    </sheetView>
  </sheetViews>
  <sheetFormatPr defaultRowHeight="15" x14ac:dyDescent="0.25"/>
  <cols>
    <col min="1" max="1" width="76.42578125" style="8" customWidth="1"/>
    <col min="5" max="5" width="9.140625" style="236"/>
  </cols>
  <sheetData>
    <row r="1" spans="1:5" ht="28.5" x14ac:dyDescent="0.45">
      <c r="A1" s="11" t="s">
        <v>82</v>
      </c>
    </row>
    <row r="2" spans="1:5" x14ac:dyDescent="0.25">
      <c r="A2" s="9"/>
      <c r="B2" s="229">
        <v>2016</v>
      </c>
      <c r="C2" s="229">
        <v>2015</v>
      </c>
      <c r="D2" s="229">
        <v>2014</v>
      </c>
      <c r="E2" s="229">
        <v>2013</v>
      </c>
    </row>
    <row r="3" spans="1:5" x14ac:dyDescent="0.25">
      <c r="A3" s="9" t="s">
        <v>1</v>
      </c>
      <c r="B3" s="228"/>
      <c r="C3" s="228"/>
      <c r="D3" s="228"/>
      <c r="E3" s="228"/>
    </row>
    <row r="4" spans="1:5" x14ac:dyDescent="0.25">
      <c r="A4" s="6" t="s">
        <v>2</v>
      </c>
      <c r="B4" s="208">
        <v>35430.885999999999</v>
      </c>
      <c r="C4" s="208">
        <v>35548.451000000001</v>
      </c>
      <c r="D4" s="208">
        <v>35262.112000000001</v>
      </c>
      <c r="E4" s="234">
        <v>33538.661999999997</v>
      </c>
    </row>
    <row r="5" spans="1:5" x14ac:dyDescent="0.25">
      <c r="A5" s="10" t="s">
        <v>3</v>
      </c>
      <c r="B5" s="209" t="s">
        <v>34</v>
      </c>
      <c r="C5" s="210">
        <v>8.8430361090641122E-3</v>
      </c>
      <c r="D5" s="210">
        <v>9.5518001469507719E-3</v>
      </c>
      <c r="E5" s="233">
        <v>8.5898353614889053E-3</v>
      </c>
    </row>
    <row r="6" spans="1:5" x14ac:dyDescent="0.25">
      <c r="A6" s="10" t="s">
        <v>4</v>
      </c>
      <c r="B6" s="209" t="s">
        <v>34</v>
      </c>
      <c r="C6" s="210">
        <v>0.69859985261606483</v>
      </c>
      <c r="D6" s="210">
        <v>0.69654665686994854</v>
      </c>
      <c r="E6" s="233">
        <v>0.70150322118826058</v>
      </c>
    </row>
    <row r="7" spans="1:5" x14ac:dyDescent="0.25">
      <c r="A7" s="10" t="s">
        <v>5</v>
      </c>
      <c r="B7" s="209" t="s">
        <v>34</v>
      </c>
      <c r="C7" s="210">
        <v>0.29255711127487105</v>
      </c>
      <c r="D7" s="210">
        <v>0.29390154298310067</v>
      </c>
      <c r="E7" s="233">
        <v>0.28990694345025053</v>
      </c>
    </row>
    <row r="8" spans="1:5" x14ac:dyDescent="0.25">
      <c r="A8" s="7" t="s">
        <v>6</v>
      </c>
      <c r="B8" s="227"/>
      <c r="C8" s="227"/>
      <c r="D8" s="230"/>
      <c r="E8" s="230"/>
    </row>
    <row r="9" spans="1:5" x14ac:dyDescent="0.25">
      <c r="A9" s="6" t="s">
        <v>7</v>
      </c>
      <c r="B9" s="207">
        <v>0.2722</v>
      </c>
      <c r="C9" s="207">
        <v>0.22439999999999999</v>
      </c>
      <c r="D9" s="207">
        <v>0.20039999999999999</v>
      </c>
      <c r="E9" s="237">
        <v>0.192</v>
      </c>
    </row>
    <row r="10" spans="1:5" x14ac:dyDescent="0.25">
      <c r="A10" s="6" t="s">
        <v>8</v>
      </c>
      <c r="B10" s="207">
        <v>0.54280000000000006</v>
      </c>
      <c r="C10" s="207">
        <v>0.57689999999999997</v>
      </c>
      <c r="D10" s="207">
        <v>0.59640000000000004</v>
      </c>
      <c r="E10" s="237">
        <v>0.60760000000000003</v>
      </c>
    </row>
    <row r="11" spans="1:5" x14ac:dyDescent="0.25">
      <c r="A11" s="8" t="s">
        <v>9</v>
      </c>
      <c r="B11" s="207">
        <v>3.4000000000000002E-3</v>
      </c>
      <c r="C11" s="207">
        <v>4.0999999999999995E-3</v>
      </c>
      <c r="D11" s="207">
        <v>4.1999999999999997E-3</v>
      </c>
      <c r="E11" s="237">
        <v>4.7000000000000002E-3</v>
      </c>
    </row>
    <row r="12" spans="1:5" x14ac:dyDescent="0.25">
      <c r="A12" s="8" t="s">
        <v>10</v>
      </c>
      <c r="B12" s="207">
        <v>8.6300000000000002E-2</v>
      </c>
      <c r="C12" s="207">
        <v>8.2899999999999988E-2</v>
      </c>
      <c r="D12" s="207">
        <v>8.8900000000000007E-2</v>
      </c>
      <c r="E12" s="237">
        <v>6.93E-2</v>
      </c>
    </row>
    <row r="13" spans="1:5" x14ac:dyDescent="0.25">
      <c r="A13" s="8" t="s">
        <v>11</v>
      </c>
      <c r="B13" s="207">
        <v>2.8500000000000001E-2</v>
      </c>
      <c r="C13" s="207">
        <v>3.9300000000000002E-2</v>
      </c>
      <c r="D13" s="207">
        <v>2.6699999999999998E-2</v>
      </c>
      <c r="E13" s="237">
        <v>2.1999999999999999E-2</v>
      </c>
    </row>
    <row r="14" spans="1:5" x14ac:dyDescent="0.25">
      <c r="A14" s="9" t="s">
        <v>12</v>
      </c>
      <c r="B14" s="228"/>
      <c r="C14" s="228"/>
      <c r="D14" s="228"/>
      <c r="E14" s="228"/>
    </row>
    <row r="15" spans="1:5" x14ac:dyDescent="0.25">
      <c r="A15" s="8" t="s">
        <v>13</v>
      </c>
      <c r="B15" s="205">
        <v>2035042</v>
      </c>
      <c r="C15" s="205">
        <v>2024227</v>
      </c>
      <c r="D15" s="205">
        <v>2051514</v>
      </c>
      <c r="E15" s="238">
        <v>2093177</v>
      </c>
    </row>
    <row r="16" spans="1:5" x14ac:dyDescent="0.25">
      <c r="A16" s="8" t="s">
        <v>14</v>
      </c>
      <c r="B16" s="205">
        <v>97432</v>
      </c>
      <c r="C16" s="205">
        <v>82128</v>
      </c>
      <c r="D16" s="205">
        <v>81750</v>
      </c>
      <c r="E16" s="238">
        <v>77419</v>
      </c>
    </row>
    <row r="17" spans="1:5" x14ac:dyDescent="0.25">
      <c r="A17" s="8" t="s">
        <v>101</v>
      </c>
      <c r="B17" s="205">
        <v>1287</v>
      </c>
      <c r="C17" s="205">
        <v>1312</v>
      </c>
      <c r="D17" s="205">
        <v>1330</v>
      </c>
      <c r="E17" s="238">
        <v>1350</v>
      </c>
    </row>
    <row r="18" spans="1:5" x14ac:dyDescent="0.25">
      <c r="B18" s="231"/>
      <c r="C18" s="231"/>
      <c r="D18" s="231"/>
    </row>
    <row r="19" spans="1:5" x14ac:dyDescent="0.25">
      <c r="A19" s="7" t="s">
        <v>16</v>
      </c>
      <c r="B19" s="227"/>
      <c r="C19" s="227"/>
      <c r="D19" s="227"/>
      <c r="E19" s="227"/>
    </row>
    <row r="20" spans="1:5" x14ac:dyDescent="0.25">
      <c r="A20" s="10" t="s">
        <v>2</v>
      </c>
      <c r="B20" s="205"/>
      <c r="C20" s="205"/>
      <c r="D20" s="205"/>
      <c r="E20" s="238"/>
    </row>
    <row r="21" spans="1:5" x14ac:dyDescent="0.25">
      <c r="A21" s="10" t="s">
        <v>17</v>
      </c>
      <c r="B21" s="205"/>
      <c r="C21" s="205"/>
      <c r="D21" s="205"/>
      <c r="E21" s="238"/>
    </row>
    <row r="22" spans="1:5" x14ac:dyDescent="0.25">
      <c r="A22" s="10"/>
      <c r="B22" s="232"/>
      <c r="C22" s="232"/>
      <c r="D22" s="232"/>
      <c r="E22" s="226"/>
    </row>
    <row r="23" spans="1:5" x14ac:dyDescent="0.25">
      <c r="A23" s="7" t="s">
        <v>18</v>
      </c>
      <c r="B23" s="227"/>
      <c r="C23" s="227"/>
      <c r="D23" s="227"/>
      <c r="E23" s="227"/>
    </row>
    <row r="24" spans="1:5" x14ac:dyDescent="0.25">
      <c r="A24" s="10" t="s">
        <v>2</v>
      </c>
      <c r="B24" s="206"/>
      <c r="C24" s="205"/>
      <c r="D24" s="205"/>
      <c r="E24" s="238"/>
    </row>
    <row r="25" spans="1:5" x14ac:dyDescent="0.25">
      <c r="A25" s="10" t="s">
        <v>17</v>
      </c>
      <c r="B25" s="206"/>
      <c r="C25" s="238"/>
      <c r="D25" s="205"/>
      <c r="E25" s="238"/>
    </row>
    <row r="26" spans="1:5" x14ac:dyDescent="0.25">
      <c r="A26" s="10"/>
      <c r="B26" s="232"/>
      <c r="C26" s="232"/>
      <c r="D26" s="232"/>
      <c r="E26" s="226"/>
    </row>
    <row r="27" spans="1:5" x14ac:dyDescent="0.25">
      <c r="A27" s="7" t="s">
        <v>19</v>
      </c>
      <c r="B27" s="227"/>
      <c r="C27" s="227"/>
      <c r="D27" s="227"/>
      <c r="E27" s="227"/>
    </row>
    <row r="28" spans="1:5" x14ac:dyDescent="0.25">
      <c r="A28" s="10" t="s">
        <v>2</v>
      </c>
      <c r="B28" s="235">
        <v>70.487404999999995</v>
      </c>
      <c r="C28" s="235">
        <v>68.011510999999999</v>
      </c>
      <c r="D28" s="235">
        <v>64.254368999999997</v>
      </c>
      <c r="E28" s="239">
        <v>57.990876</v>
      </c>
    </row>
    <row r="29" spans="1:5" x14ac:dyDescent="0.25">
      <c r="A29" s="10" t="s">
        <v>17</v>
      </c>
      <c r="B29" s="205">
        <v>7827397</v>
      </c>
      <c r="C29" s="205">
        <v>7876399</v>
      </c>
      <c r="D29" s="205">
        <v>7850350</v>
      </c>
      <c r="E29" s="238">
        <v>7870722</v>
      </c>
    </row>
  </sheetData>
  <sheetProtection algorithmName="SHA-512" hashValue="7Km5dl6vj4PzHuZoyDBsACB4OrfNh5Sah0ah7r6FgbqbwTfuXDtLg/PkJyyyC1YXyaKmvNv3Qte03iWPjVGmbA==" saltValue="MxA+9+AbCpUpTODJz80LsQ==" spinCount="100000"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Total</vt:lpstr>
      <vt:lpstr>AT</vt:lpstr>
      <vt:lpstr>BE</vt:lpstr>
      <vt:lpstr>BG</vt:lpstr>
      <vt:lpstr>CH</vt:lpstr>
      <vt:lpstr>DE</vt:lpstr>
      <vt:lpstr>EE</vt:lpstr>
      <vt:lpstr>ES, CNEPS</vt:lpstr>
      <vt:lpstr>ES, INVERCO</vt:lpstr>
      <vt:lpstr>FI</vt:lpstr>
      <vt:lpstr>FR</vt:lpstr>
      <vt:lpstr>HR</vt:lpstr>
      <vt:lpstr>HU</vt:lpstr>
      <vt:lpstr>IE</vt:lpstr>
      <vt:lpstr>IS</vt:lpstr>
      <vt:lpstr>IT</vt:lpstr>
      <vt:lpstr>LT</vt:lpstr>
      <vt:lpstr>LU</vt:lpstr>
      <vt:lpstr>NL</vt:lpstr>
      <vt:lpstr>NO</vt:lpstr>
      <vt:lpstr>PT</vt:lpstr>
      <vt:lpstr>RO</vt:lpstr>
      <vt:lpstr>SE (TPF)</vt:lpstr>
      <vt:lpstr>SE (SPFA)</vt:lpstr>
      <vt:lpstr>UK</vt:lpstr>
      <vt:lpstr>AT!Print_Area</vt:lpstr>
      <vt:lpstr>BE!Print_Area</vt:lpstr>
      <vt:lpstr>BG!Print_Area</vt:lpstr>
      <vt:lpstr>CH!Print_Area</vt:lpstr>
      <vt:lpstr>DE!Print_Area</vt:lpstr>
      <vt:lpstr>EE!Print_Area</vt:lpstr>
      <vt:lpstr>'ES, CNEPS'!Print_Area</vt:lpstr>
      <vt:lpstr>FI!Print_Area</vt:lpstr>
      <vt:lpstr>FR!Print_Area</vt:lpstr>
      <vt:lpstr>HR!Print_Area</vt:lpstr>
      <vt:lpstr>HU!Print_Area</vt:lpstr>
      <vt:lpstr>IE!Print_Area</vt:lpstr>
      <vt:lpstr>IS!Print_Area</vt:lpstr>
      <vt:lpstr>IT!Print_Area</vt:lpstr>
      <vt:lpstr>LT!Print_Area</vt:lpstr>
      <vt:lpstr>LU!Print_Area</vt:lpstr>
      <vt:lpstr>NL!Print_Area</vt:lpstr>
      <vt:lpstr>NO!Print_Area</vt:lpstr>
      <vt:lpstr>PT!Print_Area</vt:lpstr>
      <vt:lpstr>RO!Print_Area</vt:lpstr>
      <vt:lpstr>'SE (TPF)'!Print_Area</vt:lpstr>
      <vt:lpstr>Total!Print_Area</vt:lpstr>
      <vt:lpstr>UK!Print_Area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2018-08-22T13:28:32Z</dcterms:modified>
</cp:coreProperties>
</file>