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0" documentId="13_ncr:1_{776D36D3-52A3-4357-A447-3BE1886DB589}" xr6:coauthVersionLast="40" xr6:coauthVersionMax="40" xr10:uidLastSave="{00000000-0000-0000-0000-000000000000}"/>
  <bookViews>
    <workbookView xWindow="-120" yWindow="-120" windowWidth="29040" windowHeight="15840" xr2:uid="{00000000-000D-0000-FFFF-FFFF00000000}"/>
  </bookViews>
  <sheets>
    <sheet name="Total" sheetId="28" r:id="rId1"/>
    <sheet name="AT" sheetId="2" r:id="rId2"/>
    <sheet name="BE" sheetId="3" r:id="rId3"/>
    <sheet name="BG" sheetId="4" r:id="rId4"/>
    <sheet name="CH" sheetId="5" r:id="rId5"/>
    <sheet name="DE" sheetId="22" r:id="rId6"/>
    <sheet name="EE" sheetId="24" r:id="rId7"/>
    <sheet name="ES (INVERCO)" sheetId="14" r:id="rId8"/>
    <sheet name="ES (CNEPS)" sheetId="27" r:id="rId9"/>
    <sheet name="FI" sheetId="6" r:id="rId10"/>
    <sheet name="FR" sheetId="17" r:id="rId11"/>
    <sheet name="HR" sheetId="7" r:id="rId12"/>
    <sheet name="HU" sheetId="8" r:id="rId13"/>
    <sheet name="IE" sheetId="18" r:id="rId14"/>
    <sheet name="IS" sheetId="9" r:id="rId15"/>
    <sheet name="IT" sheetId="10" r:id="rId16"/>
    <sheet name="LU" sheetId="19" r:id="rId17"/>
    <sheet name="NL" sheetId="11" r:id="rId18"/>
    <sheet name="NO" sheetId="20" r:id="rId19"/>
    <sheet name="PT" sheetId="12" r:id="rId20"/>
    <sheet name="RO" sheetId="13" r:id="rId21"/>
    <sheet name="SE (SPFA)" sheetId="26" r:id="rId22"/>
    <sheet name="SE (TPF)" sheetId="25" r:id="rId23"/>
    <sheet name="UK" sheetId="23" r:id="rId24"/>
  </sheets>
  <externalReferences>
    <externalReference r:id="rId25"/>
  </externalReferences>
  <definedNames>
    <definedName name="_xlnm.Print_Area" localSheetId="1">AT!$A$3:$A$18</definedName>
    <definedName name="_xlnm.Print_Area" localSheetId="2">BE!$A$3:$A$18</definedName>
    <definedName name="_xlnm.Print_Area" localSheetId="3">BG!$A$1:$B$40</definedName>
    <definedName name="_xlnm.Print_Area" localSheetId="4">CH!$A$3:$A$18</definedName>
    <definedName name="_xlnm.Print_Area" localSheetId="6">EE!$A$3:$A$18</definedName>
    <definedName name="_xlnm.Print_Area" localSheetId="7">'ES (INVERCO)'!$A$3:$A$18</definedName>
    <definedName name="_xlnm.Print_Area" localSheetId="9">FI!$A$3:$A$18</definedName>
    <definedName name="_xlnm.Print_Area" localSheetId="10">FR!$A$3:$A$18</definedName>
    <definedName name="_xlnm.Print_Area" localSheetId="11">HR!$A$3:$A$18</definedName>
    <definedName name="_xlnm.Print_Area" localSheetId="12">HU!$A$3:$A$18</definedName>
    <definedName name="_xlnm.Print_Area" localSheetId="13">IE!$A$3:$A$18</definedName>
    <definedName name="_xlnm.Print_Area" localSheetId="14">IS!$A$1:$B$36</definedName>
    <definedName name="_xlnm.Print_Area" localSheetId="15">IT!$A$3:$A$18</definedName>
    <definedName name="_xlnm.Print_Area" localSheetId="16">LU!$A$3:$A$18</definedName>
    <definedName name="_xlnm.Print_Area" localSheetId="17">NL!$A$3:$A$18</definedName>
    <definedName name="_xlnm.Print_Area" localSheetId="18">NO!$A$2:$B$30</definedName>
    <definedName name="_xlnm.Print_Area" localSheetId="19">PT!$A$3:$A$18</definedName>
    <definedName name="_xlnm.Print_Area" localSheetId="20">RO!$A$3:$A$18</definedName>
    <definedName name="_xlnm.Print_Area" localSheetId="0">Total!$A$1:$Y$43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28" l="1"/>
  <c r="D39" i="28"/>
  <c r="E39" i="28"/>
  <c r="G39" i="28"/>
  <c r="H39" i="28"/>
  <c r="I39" i="28"/>
  <c r="J39" i="28"/>
  <c r="K39" i="28"/>
  <c r="L39" i="28"/>
  <c r="N39" i="28"/>
  <c r="O39" i="28"/>
  <c r="P39" i="28"/>
  <c r="Q39" i="28"/>
  <c r="R39" i="28"/>
  <c r="S39" i="28"/>
  <c r="T39" i="28"/>
  <c r="U39" i="28"/>
  <c r="V39" i="28"/>
  <c r="W39" i="28"/>
  <c r="X39" i="28"/>
  <c r="B39" i="28"/>
  <c r="Y25" i="28"/>
  <c r="Y16" i="28"/>
  <c r="M4" i="28" l="1"/>
  <c r="B4" i="8"/>
  <c r="D29" i="8"/>
  <c r="E29" i="8"/>
  <c r="F29" i="8"/>
  <c r="C17" i="28"/>
  <c r="Y17" i="28" s="1"/>
  <c r="Y4" i="28" l="1"/>
  <c r="M39" i="28"/>
  <c r="F4" i="3"/>
  <c r="Y18" i="28" l="1"/>
  <c r="F21" i="28"/>
  <c r="F22" i="28"/>
  <c r="Y22" i="28" s="1"/>
  <c r="Y26" i="28"/>
  <c r="Y29" i="28"/>
  <c r="Y30" i="28"/>
  <c r="Y21" i="28" l="1"/>
  <c r="Y39" i="28" s="1"/>
  <c r="F39" i="28"/>
  <c r="C7" i="19"/>
  <c r="C6" i="19"/>
  <c r="D5" i="19"/>
  <c r="D7" i="19" s="1"/>
  <c r="C5" i="19"/>
  <c r="F10" i="13"/>
  <c r="C22" i="22" l="1"/>
  <c r="B22" i="22"/>
  <c r="C21" i="22"/>
  <c r="B21" i="22"/>
  <c r="B4" i="10" l="1"/>
  <c r="B5" i="10"/>
  <c r="B6" i="10"/>
  <c r="B7" i="10"/>
  <c r="B9" i="10"/>
  <c r="B10" i="10"/>
  <c r="B11" i="10"/>
  <c r="B12" i="10"/>
  <c r="B16" i="10"/>
  <c r="B18" i="10"/>
  <c r="B29" i="10"/>
  <c r="B30" i="10"/>
  <c r="B32" i="10"/>
  <c r="B33" i="10"/>
  <c r="B34" i="10"/>
  <c r="B35" i="10"/>
  <c r="B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00000000-0006-0000-0000-000001000000}">
      <text>
        <r>
          <rPr>
            <b/>
            <sz val="9"/>
            <color indexed="81"/>
            <rFont val="Tahoma"/>
            <family val="2"/>
          </rPr>
          <t>Author:</t>
        </r>
        <r>
          <rPr>
            <sz val="9"/>
            <color indexed="81"/>
            <rFont val="Tahoma"/>
            <family val="2"/>
          </rPr>
          <t xml:space="preserve">
Pensionskassen: 152,2
Pensionsfonds (pension investment funds): 32,6 </t>
        </r>
      </text>
    </comment>
    <comment ref="X4" authorId="0" shapeId="0" xr:uid="{00000000-0006-0000-0000-000002000000}">
      <text>
        <r>
          <rPr>
            <b/>
            <sz val="9"/>
            <color indexed="81"/>
            <rFont val="Tahoma"/>
            <charset val="1"/>
          </rPr>
          <t>Author:</t>
        </r>
        <r>
          <rPr>
            <sz val="9"/>
            <color indexed="81"/>
            <rFont val="Tahoma"/>
            <charset val="1"/>
          </rPr>
          <t xml:space="preserve">
1000 billion British Pound (The British Pound to Euro exchange rate on 31 December 2016 was: 1 GBP = 1.1738
 EUR)</t>
        </r>
      </text>
    </comment>
    <comment ref="X5" authorId="0" shapeId="0" xr:uid="{00000000-0006-0000-00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6" authorId="0" shapeId="0" xr:uid="{00000000-0006-0000-0000-000004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9" authorId="0" shapeId="0" xr:uid="{00000000-0006-0000-0000-000005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X10" authorId="0" shapeId="0" xr:uid="{00000000-0006-0000-0000-000006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X11" authorId="0" shapeId="0" xr:uid="{00000000-0006-0000-0000-000007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X12" authorId="0" shapeId="0" xr:uid="{00000000-0006-0000-00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3" authorId="0" shapeId="0" xr:uid="{00000000-0006-0000-0000-000009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F16" authorId="0" shapeId="0" xr:uid="{00000000-0006-0000-0000-00000A000000}">
      <text>
        <r>
          <rPr>
            <b/>
            <sz val="9"/>
            <color indexed="81"/>
            <rFont val="Tahoma"/>
            <family val="2"/>
          </rPr>
          <t>Author:</t>
        </r>
        <r>
          <rPr>
            <sz val="9"/>
            <color indexed="81"/>
            <rFont val="Tahoma"/>
            <family val="2"/>
          </rPr>
          <t xml:space="preserve">
Active and deferred members: 
Pensionskasse: 7,3m
Pensionsfonds: 603.00
</t>
        </r>
      </text>
    </comment>
    <comment ref="Y16" authorId="0" shapeId="0" xr:uid="{00000000-0006-0000-0000-00000B000000}">
      <text>
        <r>
          <rPr>
            <b/>
            <sz val="9"/>
            <color indexed="81"/>
            <rFont val="Tahoma"/>
            <family val="2"/>
          </rPr>
          <t>Author:</t>
        </r>
        <r>
          <rPr>
            <sz val="9"/>
            <color indexed="81"/>
            <rFont val="Tahoma"/>
            <family val="2"/>
          </rPr>
          <t xml:space="preserve">
The number of Members and Beneficiaries might contain some double counting.</t>
        </r>
      </text>
    </comment>
    <comment ref="F17" authorId="0" shapeId="0" xr:uid="{00000000-0006-0000-0000-00000C000000}">
      <text>
        <r>
          <rPr>
            <b/>
            <sz val="9"/>
            <color indexed="81"/>
            <rFont val="Tahoma"/>
            <family val="2"/>
          </rPr>
          <t>Author:</t>
        </r>
        <r>
          <rPr>
            <sz val="9"/>
            <color indexed="81"/>
            <rFont val="Tahoma"/>
            <family val="2"/>
          </rPr>
          <t xml:space="preserve">
Beneficiaries already in reciept of benefits: 
Pensionskasse: 1,2m
Pensionsfonds: 293.000
</t>
        </r>
      </text>
    </comment>
    <comment ref="Y17" authorId="0" shapeId="0" xr:uid="{00000000-0006-0000-0000-00000D000000}">
      <text>
        <r>
          <rPr>
            <b/>
            <sz val="9"/>
            <color indexed="81"/>
            <rFont val="Tahoma"/>
            <family val="2"/>
          </rPr>
          <t>Author:</t>
        </r>
        <r>
          <rPr>
            <sz val="9"/>
            <color indexed="81"/>
            <rFont val="Tahoma"/>
            <family val="2"/>
          </rPr>
          <t xml:space="preserve">
The number of Members and Beneficiaries might contain some double counting.</t>
        </r>
      </text>
    </comment>
    <comment ref="F18" authorId="0" shapeId="0" xr:uid="{00000000-0006-0000-0000-00000E000000}">
      <text>
        <r>
          <rPr>
            <b/>
            <sz val="9"/>
            <color indexed="81"/>
            <rFont val="Tahoma"/>
            <family val="2"/>
          </rPr>
          <t>Author:</t>
        </r>
        <r>
          <rPr>
            <sz val="9"/>
            <color indexed="81"/>
            <rFont val="Tahoma"/>
            <family val="2"/>
          </rPr>
          <t xml:space="preserve">
Pensionskassen: 140
Pensionsfonds: 31</t>
        </r>
      </text>
    </comment>
    <comment ref="H18" authorId="0" shapeId="0" xr:uid="{00000000-0006-0000-0000-00000F000000}">
      <text>
        <r>
          <rPr>
            <b/>
            <sz val="9"/>
            <color indexed="81"/>
            <rFont val="Tahoma"/>
            <family val="2"/>
          </rPr>
          <t>Author:</t>
        </r>
        <r>
          <rPr>
            <sz val="9"/>
            <color indexed="81"/>
            <rFont val="Tahoma"/>
            <family val="2"/>
          </rPr>
          <t xml:space="preserve">
Number of pensions plans</t>
        </r>
      </text>
    </comment>
    <comment ref="F21" authorId="0" shapeId="0" xr:uid="{00000000-0006-0000-0000-000010000000}">
      <text>
        <r>
          <rPr>
            <b/>
            <sz val="9"/>
            <color indexed="81"/>
            <rFont val="Tahoma"/>
            <family val="2"/>
          </rPr>
          <t>Author:</t>
        </r>
        <r>
          <rPr>
            <sz val="9"/>
            <color indexed="81"/>
            <rFont val="Tahoma"/>
            <family val="2"/>
          </rPr>
          <t xml:space="preserve">
Direktzusage: 290,3bn Euro (book-reserve schemes with partial external funding)
Unterstützungskassen (support funds; 38,6 bn Euro; not in the scope of the IORP Directive) which are more similar to book reserves than to pension funds. </t>
        </r>
      </text>
    </comment>
    <comment ref="F22" authorId="0" shapeId="0" xr:uid="{00000000-0006-0000-0000-000011000000}">
      <text>
        <r>
          <rPr>
            <b/>
            <sz val="8"/>
            <color indexed="81"/>
            <rFont val="Tahoma"/>
            <family val="2"/>
          </rPr>
          <t>Author:</t>
        </r>
        <r>
          <rPr>
            <sz val="8"/>
            <color indexed="81"/>
            <rFont val="Tahoma"/>
            <family val="2"/>
          </rPr>
          <t xml:space="preserve">
Active and deferred members, beneficiaries: 
7,876 m (Direktzusage)
2,175 m (Unterstützungskasse)</t>
        </r>
      </text>
    </comment>
    <comment ref="F25" authorId="0" shapeId="0" xr:uid="{00000000-0006-0000-0000-000012000000}">
      <text>
        <r>
          <rPr>
            <b/>
            <sz val="8"/>
            <color indexed="81"/>
            <rFont val="Tahoma"/>
            <family val="2"/>
          </rPr>
          <t>Author:</t>
        </r>
        <r>
          <rPr>
            <sz val="8"/>
            <color indexed="81"/>
            <rFont val="Tahoma"/>
            <family val="2"/>
          </rPr>
          <t xml:space="preserve">
Direktversicherung (pension group insurance)</t>
        </r>
      </text>
    </comment>
    <comment ref="F26" authorId="0" shapeId="0" xr:uid="{00000000-0006-0000-0000-000013000000}">
      <text>
        <r>
          <rPr>
            <b/>
            <sz val="9"/>
            <color indexed="81"/>
            <rFont val="Tahoma"/>
            <family val="2"/>
          </rPr>
          <t>Author:</t>
        </r>
        <r>
          <rPr>
            <sz val="9"/>
            <color indexed="81"/>
            <rFont val="Tahoma"/>
            <family val="2"/>
          </rPr>
          <t xml:space="preserve">
members and beneficiaries: 7,738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400-000001000000}">
      <text>
        <r>
          <rPr>
            <b/>
            <sz val="9"/>
            <color indexed="81"/>
            <rFont val="Segoe UI"/>
            <family val="2"/>
          </rPr>
          <t>Author:</t>
        </r>
        <r>
          <rPr>
            <sz val="9"/>
            <color indexed="81"/>
            <rFont val="Segoe UI"/>
            <family val="2"/>
          </rPr>
          <t xml:space="preserve">
Provisional figures 2017 of the Federal Statistical Office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500-000001000000}">
      <text>
        <r>
          <rPr>
            <b/>
            <sz val="9"/>
            <color indexed="81"/>
            <rFont val="Tahoma"/>
            <family val="2"/>
          </rPr>
          <t>Author:</t>
        </r>
        <r>
          <rPr>
            <sz val="9"/>
            <color indexed="81"/>
            <rFont val="Tahoma"/>
            <family val="2"/>
          </rPr>
          <t xml:space="preserve">
Pensionskassen: 152,2
Pensionsfonds (pension investment funds): 32,6 </t>
        </r>
      </text>
    </comment>
    <comment ref="C4" authorId="0" shapeId="0" xr:uid="{00000000-0006-0000-0500-000002000000}">
      <text>
        <r>
          <rPr>
            <b/>
            <sz val="9"/>
            <color indexed="81"/>
            <rFont val="Tahoma"/>
            <charset val="1"/>
          </rPr>
          <t>Author:</t>
        </r>
        <r>
          <rPr>
            <sz val="9"/>
            <color indexed="81"/>
            <rFont val="Tahoma"/>
            <charset val="1"/>
          </rPr>
          <t xml:space="preserve">
- Pensionskassen: 143,3 bn Euro
- Pensionsfonds (pension investment funds): 30,7 bn Euro</t>
        </r>
      </text>
    </comment>
    <comment ref="B16" authorId="0" shapeId="0" xr:uid="{00000000-0006-0000-0500-000003000000}">
      <text>
        <r>
          <rPr>
            <b/>
            <sz val="9"/>
            <color indexed="81"/>
            <rFont val="Tahoma"/>
            <family val="2"/>
          </rPr>
          <t>Author:</t>
        </r>
        <r>
          <rPr>
            <sz val="9"/>
            <color indexed="81"/>
            <rFont val="Tahoma"/>
            <family val="2"/>
          </rPr>
          <t xml:space="preserve">
Active and deferred members: 
Pensionskasse: 7,3m
Pensionsfonds: 603.00
</t>
        </r>
      </text>
    </comment>
    <comment ref="C16" authorId="0" shapeId="0" xr:uid="{00000000-0006-0000-0500-000004000000}">
      <text>
        <r>
          <rPr>
            <b/>
            <sz val="9"/>
            <color indexed="81"/>
            <rFont val="Tahoma"/>
            <family val="2"/>
          </rPr>
          <t>Author:</t>
        </r>
        <r>
          <rPr>
            <sz val="9"/>
            <color indexed="81"/>
            <rFont val="Tahoma"/>
            <family val="2"/>
          </rPr>
          <t xml:space="preserve">
Active and deferred members: 
Pensionskasse: 7,3m
Pensionsfonds: 581,000
</t>
        </r>
      </text>
    </comment>
    <comment ref="B17" authorId="0" shapeId="0" xr:uid="{00000000-0006-0000-0500-000005000000}">
      <text>
        <r>
          <rPr>
            <b/>
            <sz val="9"/>
            <color indexed="81"/>
            <rFont val="Tahoma"/>
            <family val="2"/>
          </rPr>
          <t>Author:</t>
        </r>
        <r>
          <rPr>
            <sz val="9"/>
            <color indexed="81"/>
            <rFont val="Tahoma"/>
            <family val="2"/>
          </rPr>
          <t xml:space="preserve">
Beneficiaries already in reciept of benefits: 
Pensionskasse: 1,2m
Pensionsfonds: 293.000
</t>
        </r>
      </text>
    </comment>
    <comment ref="C17" authorId="0" shapeId="0" xr:uid="{00000000-0006-0000-0500-000006000000}">
      <text>
        <r>
          <rPr>
            <b/>
            <sz val="9"/>
            <color indexed="81"/>
            <rFont val="Tahoma"/>
            <family val="2"/>
          </rPr>
          <t>Author:</t>
        </r>
        <r>
          <rPr>
            <sz val="9"/>
            <color indexed="81"/>
            <rFont val="Tahoma"/>
            <family val="2"/>
          </rPr>
          <t xml:space="preserve">
Beneficiaries already in receipt of benefits: 
Pensionskasse: 1,2m
Pensionsfonds: 291.000</t>
        </r>
      </text>
    </comment>
    <comment ref="B18" authorId="0" shapeId="0" xr:uid="{00000000-0006-0000-0500-000007000000}">
      <text>
        <r>
          <rPr>
            <b/>
            <sz val="9"/>
            <color indexed="81"/>
            <rFont val="Tahoma"/>
            <family val="2"/>
          </rPr>
          <t>Author:</t>
        </r>
        <r>
          <rPr>
            <sz val="9"/>
            <color indexed="81"/>
            <rFont val="Tahoma"/>
            <family val="2"/>
          </rPr>
          <t xml:space="preserve">
Pensionskassen: 140
Pensionsfonds: 31</t>
        </r>
      </text>
    </comment>
    <comment ref="C18" authorId="0" shapeId="0" xr:uid="{00000000-0006-0000-0500-000008000000}">
      <text>
        <r>
          <rPr>
            <b/>
            <sz val="9"/>
            <color indexed="81"/>
            <rFont val="Tahoma"/>
            <family val="2"/>
          </rPr>
          <t>Author:</t>
        </r>
        <r>
          <rPr>
            <sz val="9"/>
            <color indexed="81"/>
            <rFont val="Tahoma"/>
            <family val="2"/>
          </rPr>
          <t xml:space="preserve">
Pensionskasse: 142
Pensionsfonds: 31</t>
        </r>
      </text>
    </comment>
    <comment ref="B21" authorId="0" shapeId="0" xr:uid="{00000000-0006-0000-0500-000009000000}">
      <text>
        <r>
          <rPr>
            <b/>
            <sz val="9"/>
            <color indexed="81"/>
            <rFont val="Tahoma"/>
            <family val="2"/>
          </rPr>
          <t>Author:</t>
        </r>
        <r>
          <rPr>
            <sz val="9"/>
            <color indexed="81"/>
            <rFont val="Tahoma"/>
            <family val="2"/>
          </rPr>
          <t xml:space="preserve">
Direktzusage: 290,3bn Euro (book-reserve schemes with partial external funding)
Unterstützungskassen (support funds; 38,6 bn Euro; not in the scope of the IORP Directive) which are more similar to book reserves than to pension funds. </t>
        </r>
      </text>
    </comment>
    <comment ref="C21" authorId="0" shapeId="0" xr:uid="{00000000-0006-0000-0500-00000A000000}">
      <text>
        <r>
          <rPr>
            <b/>
            <sz val="8"/>
            <color indexed="81"/>
            <rFont val="Tahoma"/>
            <family val="2"/>
          </rPr>
          <t>Author:</t>
        </r>
        <r>
          <rPr>
            <sz val="8"/>
            <color indexed="81"/>
            <rFont val="Tahoma"/>
            <family val="2"/>
          </rPr>
          <t xml:space="preserve">
- Direktzusage: 285,2 bn Euro (book-reserve schemes with partial external funding)
Unterstützungskassen (support funds; 37,8 bn Euro; not in the scope of the IORP Directive) which are more similarto book reserves than to pension funds. </t>
        </r>
      </text>
    </comment>
    <comment ref="B22" authorId="0" shapeId="0" xr:uid="{00000000-0006-0000-0500-00000B000000}">
      <text>
        <r>
          <rPr>
            <b/>
            <sz val="8"/>
            <color indexed="81"/>
            <rFont val="Tahoma"/>
            <charset val="1"/>
          </rPr>
          <t>Author:</t>
        </r>
        <r>
          <rPr>
            <sz val="8"/>
            <color indexed="81"/>
            <rFont val="Tahoma"/>
            <charset val="1"/>
          </rPr>
          <t xml:space="preserve">
Active and deferred members, beneficiaries: 
7,876 m (Direktzusage)
2,175 m (Unterstützungskasse)</t>
        </r>
      </text>
    </comment>
    <comment ref="C22" authorId="0" shapeId="0" xr:uid="{00000000-0006-0000-0500-00000C000000}">
      <text>
        <r>
          <rPr>
            <b/>
            <sz val="8"/>
            <color indexed="81"/>
            <rFont val="Tahoma"/>
            <family val="2"/>
          </rPr>
          <t>Author:</t>
        </r>
        <r>
          <rPr>
            <sz val="8"/>
            <color indexed="81"/>
            <rFont val="Tahoma"/>
            <family val="2"/>
          </rPr>
          <t xml:space="preserve">
Active and deferred members, beneficiaries: 
9,5 m (Direktzusage)
1,3 m (Unterstützungskasse)</t>
        </r>
      </text>
    </comment>
    <comment ref="B25" authorId="0" shapeId="0" xr:uid="{00000000-0006-0000-0500-00000D000000}">
      <text>
        <r>
          <rPr>
            <b/>
            <sz val="8"/>
            <color indexed="81"/>
            <rFont val="Tahoma"/>
            <family val="2"/>
          </rPr>
          <t>Author:</t>
        </r>
        <r>
          <rPr>
            <sz val="8"/>
            <color indexed="81"/>
            <rFont val="Tahoma"/>
            <family val="2"/>
          </rPr>
          <t xml:space="preserve">
Direktversicherung (pension group insurance)</t>
        </r>
      </text>
    </comment>
    <comment ref="C25" authorId="0" shapeId="0" xr:uid="{00000000-0006-0000-0500-00000E000000}">
      <text>
        <r>
          <rPr>
            <b/>
            <sz val="8"/>
            <color indexed="81"/>
            <rFont val="Tahoma"/>
            <family val="2"/>
          </rPr>
          <t>Author:</t>
        </r>
        <r>
          <rPr>
            <sz val="8"/>
            <color indexed="81"/>
            <rFont val="Tahoma"/>
            <family val="2"/>
          </rPr>
          <t xml:space="preserve">
Direktversicherung (pension group insurance)</t>
        </r>
      </text>
    </comment>
    <comment ref="B26" authorId="0" shapeId="0" xr:uid="{00000000-0006-0000-0500-00000F000000}">
      <text>
        <r>
          <rPr>
            <b/>
            <sz val="9"/>
            <color indexed="81"/>
            <rFont val="Tahoma"/>
            <family val="2"/>
          </rPr>
          <t>Author:</t>
        </r>
        <r>
          <rPr>
            <sz val="9"/>
            <color indexed="81"/>
            <rFont val="Tahoma"/>
            <family val="2"/>
          </rPr>
          <t xml:space="preserve">
members and beneficiaries: 7,738</t>
        </r>
      </text>
    </comment>
    <comment ref="C26" authorId="0" shapeId="0" xr:uid="{00000000-0006-0000-0500-000010000000}">
      <text>
        <r>
          <rPr>
            <b/>
            <sz val="8"/>
            <color indexed="81"/>
            <rFont val="Tahoma"/>
            <family val="2"/>
          </rPr>
          <t>Author:</t>
        </r>
        <r>
          <rPr>
            <sz val="8"/>
            <color indexed="81"/>
            <rFont val="Tahoma"/>
            <family val="2"/>
          </rPr>
          <t xml:space="preserve">
members and beneficiaries: 7,63 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6" authorId="0" shapeId="0" xr:uid="{00000000-0006-0000-0C00-000001000000}">
      <text>
        <r>
          <rPr>
            <b/>
            <sz val="9"/>
            <color indexed="81"/>
            <rFont val="Segoe UI"/>
            <family val="2"/>
            <charset val="238"/>
          </rPr>
          <t>Investment units (with venture capital funds/hedge funds&lt;1%)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1700-000001000000}">
      <text>
        <r>
          <rPr>
            <b/>
            <sz val="9"/>
            <color indexed="81"/>
            <rFont val="Tahoma"/>
            <charset val="1"/>
          </rPr>
          <t>Author:</t>
        </r>
        <r>
          <rPr>
            <sz val="9"/>
            <color indexed="81"/>
            <rFont val="Tahoma"/>
            <charset val="1"/>
          </rPr>
          <t xml:space="preserve">
1000 billion British Pound (The British Pound to Euro exchange rate on 31 December 2016 was: 1 GBP = 1.1738
 EUR)</t>
        </r>
      </text>
    </comment>
    <comment ref="B5" authorId="0" shapeId="0" xr:uid="{00000000-0006-0000-1700-000002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6" authorId="0" shapeId="0" xr:uid="{00000000-0006-0000-17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9" authorId="0" shapeId="0" xr:uid="{00000000-0006-0000-1700-000004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B10" authorId="0" shapeId="0" xr:uid="{00000000-0006-0000-1700-000005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B11" authorId="0" shapeId="0" xr:uid="{00000000-0006-0000-1700-000006000000}">
      <text>
        <r>
          <rPr>
            <b/>
            <sz val="9"/>
            <color indexed="81"/>
            <rFont val="Tahoma"/>
            <charset val="1"/>
          </rPr>
          <t>Author:</t>
        </r>
        <r>
          <rPr>
            <sz val="9"/>
            <color indexed="81"/>
            <rFont val="Tahoma"/>
            <charset val="1"/>
          </rPr>
          <t xml:space="preserve">
The information is based on the PLSA Annual Survey which does not cover all the Members of the PLSA.</t>
        </r>
      </text>
    </comment>
    <comment ref="B12" authorId="0" shapeId="0" xr:uid="{00000000-0006-0000-1700-000007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3" authorId="0" shapeId="0" xr:uid="{00000000-0006-0000-17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List>
</comments>
</file>

<file path=xl/sharedStrings.xml><?xml version="1.0" encoding="utf-8"?>
<sst xmlns="http://schemas.openxmlformats.org/spreadsheetml/2006/main" count="917" uniqueCount="117">
  <si>
    <t>Alternatives (such as loans, infrastructure, hedge funds, other funds etc.) (%)</t>
  </si>
  <si>
    <t>Cash and deposits (%)</t>
  </si>
  <si>
    <t>Real estate (%)</t>
  </si>
  <si>
    <t>Debt, Fixed income, and Money Market assets (%)</t>
  </si>
  <si>
    <t>Equities (%)</t>
  </si>
  <si>
    <r>
      <t xml:space="preserve">Asset allocation </t>
    </r>
    <r>
      <rPr>
        <sz val="11"/>
        <color theme="1"/>
        <rFont val="Calibri"/>
        <family val="2"/>
        <scheme val="minor"/>
      </rPr>
      <t>(estimations, if possible)</t>
    </r>
  </si>
  <si>
    <t>Number of people covered</t>
  </si>
  <si>
    <t>Total assets (bn. EURO)</t>
  </si>
  <si>
    <t>Number of pension funds</t>
  </si>
  <si>
    <t>Number of Beneficiaries (=Number of pensioner members and deferred members)</t>
  </si>
  <si>
    <t>Number of Members</t>
  </si>
  <si>
    <t>Coverage</t>
  </si>
  <si>
    <t>Estimation of assets in the EEA and Switzerland (%)</t>
  </si>
  <si>
    <t>Asset allocation</t>
  </si>
  <si>
    <t>Share of Hybrid schemes (% of assets)</t>
  </si>
  <si>
    <t>Share of DC schemes (% of assets)</t>
  </si>
  <si>
    <t>Share of DB schemes (% of assets)</t>
  </si>
  <si>
    <t>Austria</t>
  </si>
  <si>
    <t>Belgium</t>
  </si>
  <si>
    <t>**  3rd pillar voluntary schemes include Voluntary Pension Funds (VPF) and Voluntary Pension Funds with occupational schemes (VPFOS)</t>
  </si>
  <si>
    <t>* 2nd pillar mandatory schemes include Universal Pension Funds (UPF) and Professional Pension Funds (PPF)</t>
  </si>
  <si>
    <t>Bulgaria</t>
  </si>
  <si>
    <t>1 EUR = 1.17015 CHF</t>
  </si>
  <si>
    <t>EUR-Kurse 2017 gemäss https://www.ictax.admin.ch/extern/de.html#/ratelist/2017</t>
  </si>
  <si>
    <t>Switzerland</t>
  </si>
  <si>
    <t>Finland</t>
  </si>
  <si>
    <t>Croatia</t>
  </si>
  <si>
    <t>no data</t>
  </si>
  <si>
    <t>Hungary</t>
  </si>
  <si>
    <t>N/A</t>
  </si>
  <si>
    <t>Iceland</t>
  </si>
  <si>
    <t>**Other asset class 16% invested in mutual funds and other asset</t>
  </si>
  <si>
    <t>*Other asset class 15% invested in mutual funds, insurance contracts and other asset</t>
  </si>
  <si>
    <t>na</t>
  </si>
  <si>
    <t>Asset allocation*</t>
  </si>
  <si>
    <t>Portugal</t>
  </si>
  <si>
    <t>n.a.</t>
  </si>
  <si>
    <t>cca. 20000</t>
  </si>
  <si>
    <t>Romania</t>
  </si>
  <si>
    <t>Share of Hybrid schemes (% of assets)*</t>
  </si>
  <si>
    <t>Share of DC schemes (% of assets)*</t>
  </si>
  <si>
    <t>Share of DB schemes (% of assets)*</t>
  </si>
  <si>
    <t>80%-90%</t>
  </si>
  <si>
    <t>France</t>
  </si>
  <si>
    <t>n/k</t>
  </si>
  <si>
    <t>n/a</t>
  </si>
  <si>
    <t>750000 (est)</t>
  </si>
  <si>
    <t>Ireland</t>
  </si>
  <si>
    <t>Norway</t>
  </si>
  <si>
    <t>Germany</t>
  </si>
  <si>
    <t>ONLY PENSION FUNDS (Only private sector, and only the 2nd pillar)</t>
  </si>
  <si>
    <t>BOOK RESERVES</t>
  </si>
  <si>
    <t>GROUP INSURANCE</t>
  </si>
  <si>
    <t>THE 3RD PILLAR PERSONAL PENSIONS</t>
  </si>
  <si>
    <t>United Kingdom</t>
  </si>
  <si>
    <t>Not available (included in alternatives)</t>
  </si>
  <si>
    <t>Not availabe (included in alternatives)</t>
  </si>
  <si>
    <t>Estonia</t>
  </si>
  <si>
    <t>Sweden (Tjänstepensionsförbundet)</t>
  </si>
  <si>
    <t xml:space="preserve">Debt, Fixed income, and Money Market assets (%) </t>
  </si>
  <si>
    <t>Sweden (SPFA)</t>
  </si>
  <si>
    <t>ONLY PENSION FUNDS (Only the 2nd pillar)</t>
  </si>
  <si>
    <t>Included in alternatives</t>
  </si>
  <si>
    <t>negligible</t>
  </si>
  <si>
    <t>Netherlands</t>
  </si>
  <si>
    <t>Luxembourg</t>
  </si>
  <si>
    <t>Fixed income (%)</t>
  </si>
  <si>
    <t>Italy</t>
  </si>
  <si>
    <r>
      <t xml:space="preserve">Asset allocation </t>
    </r>
    <r>
      <rPr>
        <sz val="11"/>
        <color theme="1"/>
        <rFont val="Calibri"/>
        <family val="2"/>
        <scheme val="minor"/>
      </rPr>
      <t>(estimations, if possible)</t>
    </r>
    <r>
      <rPr>
        <b/>
        <sz val="11"/>
        <color theme="1"/>
        <rFont val="Calibri"/>
        <family val="2"/>
        <scheme val="minor"/>
      </rPr>
      <t>**</t>
    </r>
  </si>
  <si>
    <r>
      <t xml:space="preserve">Asset allocation </t>
    </r>
    <r>
      <rPr>
        <sz val="11"/>
        <color theme="1"/>
        <rFont val="Calibri"/>
        <family val="2"/>
        <scheme val="minor"/>
      </rPr>
      <t>(estimations, if possible)</t>
    </r>
  </si>
  <si>
    <t>ONLY PENSION FUNDS (Only the 2nd pillar)*</t>
  </si>
  <si>
    <t>THE 3RD PILLAR PERSONAL PENSIONS**</t>
  </si>
  <si>
    <t>Spain (CNEPS)</t>
  </si>
  <si>
    <t>Spain (INVERCO)</t>
  </si>
  <si>
    <r>
      <t xml:space="preserve">Asset allocation </t>
    </r>
    <r>
      <rPr>
        <sz val="11"/>
        <color theme="1"/>
        <rFont val="Calibri"/>
        <family val="2"/>
        <scheme val="minor"/>
      </rPr>
      <t>(estimations, if possible)</t>
    </r>
  </si>
  <si>
    <t>* ONLY PENSION FUNDS: Only the 2nd pillar.</t>
  </si>
  <si>
    <t>ONLY PENSION FUNDS*</t>
  </si>
  <si>
    <t>Total</t>
  </si>
  <si>
    <t>UK</t>
  </si>
  <si>
    <t>SE (SPFA)</t>
  </si>
  <si>
    <t>SE (TPF)</t>
  </si>
  <si>
    <t>RO</t>
  </si>
  <si>
    <t>PT</t>
  </si>
  <si>
    <t>NO</t>
  </si>
  <si>
    <t>NL</t>
  </si>
  <si>
    <t>LU</t>
  </si>
  <si>
    <t>IT</t>
  </si>
  <si>
    <t>IS</t>
  </si>
  <si>
    <t>IE</t>
  </si>
  <si>
    <t>HU</t>
  </si>
  <si>
    <t>HR</t>
  </si>
  <si>
    <t>FR</t>
  </si>
  <si>
    <t>FI</t>
  </si>
  <si>
    <t>ES (INVERCO)</t>
  </si>
  <si>
    <t>ES (CNEPS)</t>
  </si>
  <si>
    <t>EE</t>
  </si>
  <si>
    <t>DE</t>
  </si>
  <si>
    <t>CH</t>
  </si>
  <si>
    <t>BG</t>
  </si>
  <si>
    <t>BE</t>
  </si>
  <si>
    <t>AT</t>
  </si>
  <si>
    <t>PensionsEurope Pension Fund Statistics 2018</t>
  </si>
  <si>
    <t>31% (whereof 19% in equity funds)</t>
  </si>
  <si>
    <t>83% (whereof 67% in equity funds)</t>
  </si>
  <si>
    <t>-</t>
  </si>
  <si>
    <r>
      <t xml:space="preserve">Assets (only pension funds) </t>
    </r>
    <r>
      <rPr>
        <b/>
        <sz val="12"/>
        <color rgb="FF000000"/>
        <rFont val="Calibri"/>
        <family val="2"/>
        <scheme val="minor"/>
      </rPr>
      <t>in Portugal</t>
    </r>
    <r>
      <rPr>
        <sz val="12"/>
        <color rgb="FF000000"/>
        <rFont val="Calibri"/>
        <family val="2"/>
        <scheme val="minor"/>
      </rPr>
      <t xml:space="preserve"> between 2013-2017, an increase of 28% (from 14,42 billion euro to 18,43 billion euro)</t>
    </r>
  </si>
  <si>
    <t>Number of pension plans</t>
  </si>
  <si>
    <t>ALL PENSION ARRANGEMENTS**</t>
  </si>
  <si>
    <t>** ALL PENSION ARRANGEMENTS: Both the 2nd pillar and the 3rd pillar, including pension funds/IORPs, group insurance, book reserves, personal pensions etc.</t>
  </si>
  <si>
    <t>The purpose of PensionsEurope’s 2018 statistics is explicitly to show what our Member Associations represent, not the whole landscape of workplace or supplementary pensions in certain Member States or in Europe.</t>
  </si>
  <si>
    <t>** https://www.mnb.hu/letoltes/penztari-negyedeves-idosor.xls</t>
  </si>
  <si>
    <t xml:space="preserve">* Bonds </t>
  </si>
  <si>
    <t>Debt, Fixed income, and Money Market assets (%)*</t>
  </si>
  <si>
    <t>* (within) sovereign bond</t>
  </si>
  <si>
    <t>1290</t>
  </si>
  <si>
    <t>2023652</t>
  </si>
  <si>
    <t>97551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</si>
</sst>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0.000"/>
    <numFmt numFmtId="165" formatCode="0.0000"/>
    <numFmt numFmtId="166" formatCode="0.0%"/>
    <numFmt numFmtId="167" formatCode="0.0"/>
    <numFmt numFmtId="168" formatCode="_ * #,##0.00_ ;_ * \-#,##0.00_ ;_ * &quot;-&quot;??_ ;_ @_ "/>
    <numFmt numFmtId="169" formatCode="_ * #,##0_ ;_ * \-#,##0_ ;_ * &quot;-&quot;??_ ;_ @_ "/>
    <numFmt numFmtId="170" formatCode="0.00000"/>
    <numFmt numFmtId="171" formatCode="_-* #,##0_-;\-* #,##0_-;_-* &quot;-&quot;??_-;_-@_-"/>
    <numFmt numFmtId="172" formatCode="_-* #,##0.000_-;\-* #,##0.000_-;_-* &quot;-&quot;??_-;_-@_-"/>
    <numFmt numFmtId="173" formatCode="#,##0.000"/>
    <numFmt numFmtId="174" formatCode="#,##0.00000"/>
  </numFmts>
  <fonts count="32"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22"/>
      <color theme="1"/>
      <name val="Calibri"/>
      <family val="2"/>
      <scheme val="minor"/>
    </font>
    <font>
      <b/>
      <i/>
      <sz val="11"/>
      <color theme="1"/>
      <name val="Calibri"/>
      <family val="2"/>
      <scheme val="minor"/>
    </font>
    <font>
      <b/>
      <sz val="9"/>
      <color indexed="81"/>
      <name val="Segoe UI"/>
      <family val="2"/>
    </font>
    <font>
      <sz val="9"/>
      <color indexed="81"/>
      <name val="Segoe UI"/>
      <family val="2"/>
    </font>
    <font>
      <sz val="11"/>
      <name val="Calibri"/>
      <family val="2"/>
      <scheme val="minor"/>
    </font>
    <font>
      <i/>
      <sz val="11"/>
      <color theme="1"/>
      <name val="Calibri"/>
      <family val="2"/>
      <charset val="238"/>
      <scheme val="minor"/>
    </font>
    <font>
      <b/>
      <sz val="9"/>
      <color indexed="81"/>
      <name val="Segoe UI"/>
      <family val="2"/>
      <charset val="238"/>
    </font>
    <font>
      <b/>
      <sz val="9"/>
      <color indexed="81"/>
      <name val="Tahoma"/>
      <family val="2"/>
    </font>
    <font>
      <sz val="9"/>
      <color indexed="81"/>
      <name val="Tahoma"/>
      <family val="2"/>
    </font>
    <font>
      <sz val="9"/>
      <color indexed="81"/>
      <name val="Tahoma"/>
      <charset val="1"/>
    </font>
    <font>
      <b/>
      <sz val="8"/>
      <color indexed="81"/>
      <name val="Tahoma"/>
      <family val="2"/>
    </font>
    <font>
      <sz val="8"/>
      <color indexed="81"/>
      <name val="Tahoma"/>
      <family val="2"/>
    </font>
    <font>
      <sz val="8"/>
      <color indexed="81"/>
      <name val="Tahoma"/>
      <charset val="1"/>
    </font>
    <font>
      <b/>
      <sz val="9"/>
      <color indexed="81"/>
      <name val="Tahoma"/>
      <charset val="1"/>
    </font>
    <font>
      <sz val="11"/>
      <color indexed="8"/>
      <name val="Calibri"/>
      <family val="2"/>
      <charset val="1"/>
    </font>
    <font>
      <b/>
      <sz val="22"/>
      <color indexed="8"/>
      <name val="Calibri"/>
      <family val="2"/>
      <charset val="1"/>
    </font>
    <font>
      <b/>
      <sz val="11"/>
      <color indexed="8"/>
      <name val="Calibri"/>
      <family val="2"/>
      <charset val="1"/>
    </font>
    <font>
      <sz val="11"/>
      <color indexed="62"/>
      <name val="Calibri"/>
      <family val="2"/>
      <charset val="1"/>
    </font>
    <font>
      <sz val="11"/>
      <color theme="1"/>
      <name val="Calibri"/>
      <family val="2"/>
      <charset val="1"/>
    </font>
    <font>
      <sz val="11"/>
      <color theme="1"/>
      <name val="Calibri"/>
      <family val="2"/>
    </font>
    <font>
      <sz val="10"/>
      <color theme="1"/>
      <name val="Calibri"/>
      <family val="2"/>
      <scheme val="minor"/>
    </font>
    <font>
      <i/>
      <sz val="11"/>
      <color theme="1"/>
      <name val="Calibri"/>
      <family val="2"/>
      <scheme val="minor"/>
    </font>
    <font>
      <b/>
      <sz val="28"/>
      <color theme="1"/>
      <name val="Calibri"/>
      <family val="2"/>
      <scheme val="minor"/>
    </font>
    <font>
      <sz val="11"/>
      <name val="Calibri"/>
      <family val="2"/>
      <charset val="238"/>
      <scheme val="minor"/>
    </font>
    <font>
      <sz val="12"/>
      <color rgb="FF000000"/>
      <name val="Calibri"/>
      <family val="2"/>
      <scheme val="minor"/>
    </font>
    <font>
      <b/>
      <sz val="12"/>
      <color rgb="FF000000"/>
      <name val="Calibri"/>
      <family val="2"/>
      <scheme val="minor"/>
    </font>
    <font>
      <sz val="11"/>
      <color theme="1"/>
      <name val="Calibri"/>
      <family val="2"/>
      <charset val="238"/>
      <scheme val="minor"/>
    </font>
    <font>
      <b/>
      <sz val="8"/>
      <color indexed="81"/>
      <name val="Tahoma"/>
      <charset val="1"/>
    </font>
  </fonts>
  <fills count="5">
    <fill>
      <patternFill patternType="none"/>
    </fill>
    <fill>
      <patternFill patternType="gray125"/>
    </fill>
    <fill>
      <patternFill patternType="solid">
        <fgColor rgb="FFFFCC99"/>
      </patternFill>
    </fill>
    <fill>
      <patternFill patternType="solid">
        <fgColor indexed="47"/>
        <bgColor indexed="22"/>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0" fontId="2" fillId="2" borderId="1" applyNumberFormat="0" applyAlignment="0" applyProtection="0"/>
    <xf numFmtId="168" fontId="1" fillId="0" borderId="0" applyFont="0" applyFill="0" applyBorder="0" applyAlignment="0" applyProtection="0"/>
    <xf numFmtId="0" fontId="18" fillId="0" borderId="0"/>
    <xf numFmtId="0" fontId="21" fillId="3" borderId="5"/>
    <xf numFmtId="43" fontId="1" fillId="0" borderId="0" applyFont="0" applyFill="0" applyBorder="0" applyAlignment="0" applyProtection="0"/>
  </cellStyleXfs>
  <cellXfs count="233">
    <xf numFmtId="0" fontId="0" fillId="0" borderId="0" xfId="0"/>
    <xf numFmtId="0" fontId="0" fillId="0" borderId="0" xfId="0" applyFill="1"/>
    <xf numFmtId="0" fontId="0" fillId="0" borderId="0" xfId="0" applyFont="1" applyFill="1" applyBorder="1"/>
    <xf numFmtId="0" fontId="3" fillId="0" borderId="0" xfId="0" applyFont="1" applyFill="1" applyBorder="1"/>
    <xf numFmtId="0" fontId="0" fillId="0" borderId="0" xfId="0" applyFont="1" applyFill="1"/>
    <xf numFmtId="0" fontId="3" fillId="0" borderId="0" xfId="0" applyFont="1" applyFill="1"/>
    <xf numFmtId="0" fontId="0" fillId="0" borderId="0" xfId="0" applyAlignment="1">
      <alignment vertical="center"/>
    </xf>
    <xf numFmtId="0" fontId="3" fillId="0" borderId="2" xfId="0" applyFont="1" applyFill="1" applyBorder="1" applyAlignment="1">
      <alignment horizontal="center"/>
    </xf>
    <xf numFmtId="0" fontId="4" fillId="0" borderId="0" xfId="0" applyFont="1" applyFill="1"/>
    <xf numFmtId="0" fontId="5" fillId="0" borderId="0" xfId="0" applyFont="1"/>
    <xf numFmtId="0" fontId="9" fillId="0" borderId="0" xfId="0" applyFont="1"/>
    <xf numFmtId="0" fontId="0" fillId="0" borderId="3" xfId="0" applyFont="1" applyFill="1" applyBorder="1"/>
    <xf numFmtId="0" fontId="3" fillId="0" borderId="3" xfId="0" applyFont="1" applyFill="1" applyBorder="1"/>
    <xf numFmtId="3" fontId="0" fillId="0" borderId="0" xfId="0" applyNumberFormat="1"/>
    <xf numFmtId="0" fontId="3" fillId="0" borderId="0" xfId="0" applyFont="1" applyFill="1" applyBorder="1" applyAlignment="1">
      <alignment horizontal="right"/>
    </xf>
    <xf numFmtId="0" fontId="0" fillId="0" borderId="0" xfId="0" applyFont="1" applyFill="1" applyBorder="1" applyAlignment="1">
      <alignment horizontal="right"/>
    </xf>
    <xf numFmtId="3" fontId="0" fillId="0" borderId="0" xfId="0" applyNumberFormat="1" applyFill="1"/>
    <xf numFmtId="2" fontId="0" fillId="0" borderId="0" xfId="0" applyNumberFormat="1"/>
    <xf numFmtId="2" fontId="0" fillId="0" borderId="0" xfId="0" applyNumberFormat="1" applyAlignment="1">
      <alignment horizontal="center"/>
    </xf>
    <xf numFmtId="2" fontId="0" fillId="0" borderId="0" xfId="0" applyNumberFormat="1" applyFill="1"/>
    <xf numFmtId="2" fontId="0" fillId="0" borderId="0" xfId="0" applyNumberFormat="1" applyFont="1" applyFill="1" applyBorder="1"/>
    <xf numFmtId="2" fontId="3" fillId="0" borderId="0" xfId="0" applyNumberFormat="1" applyFont="1" applyFill="1" applyBorder="1" applyAlignment="1">
      <alignment horizontal="center"/>
    </xf>
    <xf numFmtId="2" fontId="3" fillId="0" borderId="0" xfId="0" applyNumberFormat="1" applyFont="1" applyFill="1" applyBorder="1"/>
    <xf numFmtId="2" fontId="0" fillId="0" borderId="0" xfId="0" applyNumberFormat="1" applyFont="1" applyFill="1"/>
    <xf numFmtId="2" fontId="3" fillId="0" borderId="0" xfId="0" applyNumberFormat="1" applyFont="1" applyFill="1"/>
    <xf numFmtId="2" fontId="0" fillId="0" borderId="0" xfId="0" applyNumberFormat="1" applyFont="1" applyFill="1" applyBorder="1" applyAlignment="1">
      <alignment horizontal="center"/>
    </xf>
    <xf numFmtId="2" fontId="0" fillId="0" borderId="0" xfId="0" applyNumberFormat="1" applyFill="1" applyAlignment="1">
      <alignment horizontal="center"/>
    </xf>
    <xf numFmtId="2" fontId="3" fillId="0" borderId="0" xfId="0" applyNumberFormat="1" applyFont="1" applyFill="1" applyAlignment="1">
      <alignment horizontal="center"/>
    </xf>
    <xf numFmtId="2" fontId="0" fillId="0" borderId="0" xfId="0" applyNumberFormat="1" applyAlignment="1">
      <alignment vertical="center"/>
    </xf>
    <xf numFmtId="1" fontId="3" fillId="0" borderId="2" xfId="0" applyNumberFormat="1" applyFont="1" applyFill="1" applyBorder="1" applyAlignment="1">
      <alignment horizont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0" fillId="0" borderId="0" xfId="0" applyFont="1" applyFill="1" applyAlignment="1">
      <alignment horizontal="right"/>
    </xf>
    <xf numFmtId="0" fontId="3" fillId="0" borderId="2" xfId="0" applyFont="1" applyFill="1" applyBorder="1" applyAlignment="1">
      <alignment horizontal="right"/>
    </xf>
    <xf numFmtId="0" fontId="3" fillId="0" borderId="0" xfId="0" applyFont="1" applyFill="1" applyAlignment="1">
      <alignment horizontal="right"/>
    </xf>
    <xf numFmtId="167" fontId="0" fillId="0" borderId="2" xfId="2" applyNumberFormat="1" applyFont="1" applyFill="1" applyBorder="1" applyProtection="1">
      <protection locked="0"/>
    </xf>
    <xf numFmtId="0" fontId="0" fillId="0" borderId="2" xfId="0" applyFont="1" applyFill="1" applyBorder="1" applyAlignment="1">
      <alignment horizontal="right"/>
    </xf>
    <xf numFmtId="166" fontId="0" fillId="0" borderId="2" xfId="1" applyNumberFormat="1" applyFont="1" applyFill="1" applyBorder="1" applyAlignment="1">
      <alignment horizontal="right"/>
    </xf>
    <xf numFmtId="9" fontId="0" fillId="0" borderId="2" xfId="1" applyNumberFormat="1" applyFont="1" applyFill="1" applyBorder="1" applyAlignment="1">
      <alignment horizontal="right"/>
    </xf>
    <xf numFmtId="1" fontId="0" fillId="0" borderId="2" xfId="2" applyNumberFormat="1" applyFont="1" applyFill="1" applyBorder="1" applyProtection="1">
      <protection locked="0"/>
    </xf>
    <xf numFmtId="164" fontId="0" fillId="0" borderId="2" xfId="2" applyNumberFormat="1" applyFont="1" applyFill="1" applyBorder="1" applyProtection="1">
      <protection locked="0"/>
    </xf>
    <xf numFmtId="4" fontId="0" fillId="0" borderId="2" xfId="0" applyNumberFormat="1" applyFont="1" applyFill="1" applyBorder="1" applyAlignment="1">
      <alignment horizontal="right"/>
    </xf>
    <xf numFmtId="1" fontId="0" fillId="0" borderId="2" xfId="0" applyNumberFormat="1" applyFont="1" applyFill="1" applyBorder="1" applyAlignment="1">
      <alignment horizontal="right"/>
    </xf>
    <xf numFmtId="0" fontId="3" fillId="0" borderId="0" xfId="0" applyFont="1" applyFill="1" applyAlignment="1">
      <alignment horizontal="center"/>
    </xf>
    <xf numFmtId="2" fontId="0" fillId="0" borderId="2" xfId="0" applyNumberFormat="1" applyFill="1" applyBorder="1" applyAlignment="1">
      <alignment horizontal="right"/>
    </xf>
    <xf numFmtId="2" fontId="0" fillId="0" borderId="0" xfId="0" applyNumberFormat="1" applyFill="1" applyAlignment="1">
      <alignment horizontal="right"/>
    </xf>
    <xf numFmtId="0" fontId="0" fillId="0" borderId="2" xfId="0" applyFont="1" applyFill="1" applyBorder="1" applyAlignment="1">
      <alignment horizontal="right" vertical="center"/>
    </xf>
    <xf numFmtId="9" fontId="0" fillId="0" borderId="0" xfId="1" applyFont="1" applyFill="1" applyAlignment="1">
      <alignment horizontal="right"/>
    </xf>
    <xf numFmtId="0" fontId="3" fillId="0" borderId="0" xfId="0" applyFont="1" applyFill="1" applyBorder="1" applyAlignment="1">
      <alignment horizontal="right" vertical="center"/>
    </xf>
    <xf numFmtId="166" fontId="0" fillId="0" borderId="0" xfId="1" applyNumberFormat="1" applyFont="1" applyFill="1" applyAlignment="1">
      <alignment horizontal="right"/>
    </xf>
    <xf numFmtId="9" fontId="3" fillId="0" borderId="0" xfId="0" applyNumberFormat="1" applyFont="1" applyFill="1" applyAlignment="1">
      <alignment horizontal="right"/>
    </xf>
    <xf numFmtId="0" fontId="3" fillId="0" borderId="0" xfId="0" applyFont="1" applyFill="1" applyAlignment="1">
      <alignment horizontal="right" vertical="center"/>
    </xf>
    <xf numFmtId="0" fontId="0" fillId="0" borderId="0" xfId="0" applyFill="1" applyAlignment="1">
      <alignment horizontal="right"/>
    </xf>
    <xf numFmtId="0" fontId="0" fillId="0" borderId="2" xfId="0" applyFill="1" applyBorder="1" applyAlignment="1">
      <alignment horizontal="right"/>
    </xf>
    <xf numFmtId="0" fontId="0" fillId="0" borderId="0" xfId="0" applyFill="1" applyAlignment="1">
      <alignment horizontal="right" vertical="center"/>
    </xf>
    <xf numFmtId="0" fontId="0" fillId="0" borderId="0" xfId="0" applyFont="1" applyFill="1" applyBorder="1" applyAlignment="1">
      <alignment horizontal="right" vertical="center"/>
    </xf>
    <xf numFmtId="3" fontId="0" fillId="0" borderId="2" xfId="0" applyNumberFormat="1" applyFont="1" applyFill="1" applyBorder="1"/>
    <xf numFmtId="9" fontId="0" fillId="0" borderId="2" xfId="1" applyFont="1" applyFill="1" applyBorder="1" applyAlignment="1">
      <alignment horizontal="right"/>
    </xf>
    <xf numFmtId="9" fontId="0" fillId="0" borderId="2" xfId="1" applyFont="1" applyFill="1" applyBorder="1"/>
    <xf numFmtId="1" fontId="18" fillId="0" borderId="4" xfId="4" applyNumberFormat="1" applyFill="1" applyBorder="1" applyAlignment="1">
      <alignment horizontal="right"/>
    </xf>
    <xf numFmtId="0" fontId="0" fillId="0" borderId="2" xfId="0" applyFont="1" applyFill="1" applyBorder="1"/>
    <xf numFmtId="165" fontId="1" fillId="0" borderId="2" xfId="2" applyNumberFormat="1" applyFont="1" applyFill="1" applyBorder="1" applyProtection="1">
      <protection locked="0"/>
    </xf>
    <xf numFmtId="9" fontId="1" fillId="0" borderId="2" xfId="2" applyNumberFormat="1" applyFont="1" applyFill="1" applyBorder="1" applyProtection="1">
      <protection locked="0"/>
    </xf>
    <xf numFmtId="0" fontId="1" fillId="0" borderId="2" xfId="0" applyFont="1" applyFill="1" applyBorder="1" applyProtection="1">
      <protection locked="0"/>
    </xf>
    <xf numFmtId="9" fontId="1" fillId="0" borderId="0" xfId="2" applyNumberFormat="1" applyFont="1" applyFill="1" applyBorder="1" applyProtection="1">
      <protection locked="0"/>
    </xf>
    <xf numFmtId="0" fontId="1" fillId="0" borderId="0" xfId="0" applyFont="1" applyFill="1" applyBorder="1" applyProtection="1">
      <protection locked="0"/>
    </xf>
    <xf numFmtId="1" fontId="1" fillId="0" borderId="2" xfId="2" applyNumberFormat="1" applyFont="1" applyFill="1" applyBorder="1" applyProtection="1">
      <protection locked="0"/>
    </xf>
    <xf numFmtId="0" fontId="1" fillId="0" borderId="0" xfId="0" applyFont="1" applyFill="1"/>
    <xf numFmtId="164" fontId="1" fillId="0" borderId="2" xfId="2" applyNumberFormat="1" applyFont="1" applyFill="1" applyBorder="1" applyProtection="1">
      <protection locked="0"/>
    </xf>
    <xf numFmtId="0" fontId="1" fillId="0" borderId="0" xfId="0" applyFont="1" applyFill="1" applyBorder="1"/>
    <xf numFmtId="0" fontId="0" fillId="0" borderId="2" xfId="0" applyFill="1" applyBorder="1"/>
    <xf numFmtId="0" fontId="19" fillId="0" borderId="0" xfId="4" applyFont="1" applyFill="1"/>
    <xf numFmtId="0" fontId="20" fillId="0" borderId="4" xfId="4" applyFont="1" applyFill="1" applyBorder="1" applyAlignment="1">
      <alignment horizontal="center"/>
    </xf>
    <xf numFmtId="2" fontId="18" fillId="0" borderId="2" xfId="4" applyNumberFormat="1" applyFont="1" applyFill="1" applyBorder="1" applyAlignment="1">
      <alignment horizontal="right"/>
    </xf>
    <xf numFmtId="9" fontId="22" fillId="0" borderId="2" xfId="5" applyNumberFormat="1" applyFont="1" applyFill="1" applyBorder="1" applyAlignment="1" applyProtection="1">
      <alignment horizontal="center"/>
      <protection locked="0"/>
    </xf>
    <xf numFmtId="2" fontId="1" fillId="4" borderId="2" xfId="2" applyNumberFormat="1" applyFont="1" applyFill="1" applyBorder="1" applyAlignment="1" applyProtection="1">
      <alignment horizontal="center"/>
      <protection locked="0"/>
    </xf>
    <xf numFmtId="165" fontId="23" fillId="4" borderId="2" xfId="5" applyNumberFormat="1" applyFont="1" applyFill="1" applyBorder="1" applyAlignment="1" applyProtection="1">
      <alignment horizontal="center"/>
      <protection locked="0"/>
    </xf>
    <xf numFmtId="9" fontId="23" fillId="4" borderId="2" xfId="5" applyNumberFormat="1" applyFont="1" applyFill="1" applyBorder="1" applyAlignment="1" applyProtection="1">
      <alignment horizontal="center"/>
      <protection locked="0"/>
    </xf>
    <xf numFmtId="9" fontId="1" fillId="4" borderId="2" xfId="2" applyNumberFormat="1" applyFont="1" applyFill="1" applyBorder="1" applyAlignment="1" applyProtection="1">
      <alignment horizontal="center"/>
      <protection locked="0"/>
    </xf>
    <xf numFmtId="2" fontId="23" fillId="4" borderId="2" xfId="4" applyNumberFormat="1" applyFont="1" applyFill="1" applyBorder="1" applyAlignment="1">
      <alignment horizontal="center"/>
    </xf>
    <xf numFmtId="9" fontId="23" fillId="4" borderId="2" xfId="4" applyNumberFormat="1" applyFont="1" applyFill="1" applyBorder="1" applyAlignment="1">
      <alignment horizontal="center"/>
    </xf>
    <xf numFmtId="0" fontId="20" fillId="0" borderId="0" xfId="4" applyFont="1" applyFill="1"/>
    <xf numFmtId="1" fontId="22" fillId="0" borderId="2" xfId="5" applyNumberFormat="1" applyFont="1" applyFill="1" applyBorder="1" applyAlignment="1" applyProtection="1">
      <alignment horizontal="center"/>
      <protection locked="0"/>
    </xf>
    <xf numFmtId="1" fontId="18" fillId="0" borderId="2" xfId="4" applyNumberFormat="1" applyFill="1" applyBorder="1" applyAlignment="1">
      <alignment horizontal="right"/>
    </xf>
    <xf numFmtId="164" fontId="22" fillId="0" borderId="2" xfId="5" applyNumberFormat="1" applyFont="1" applyFill="1" applyBorder="1" applyAlignment="1" applyProtection="1">
      <alignment horizontal="center"/>
      <protection locked="0"/>
    </xf>
    <xf numFmtId="0" fontId="20" fillId="0" borderId="0" xfId="4" applyFont="1" applyFill="1" applyBorder="1"/>
    <xf numFmtId="166" fontId="1" fillId="0" borderId="2" xfId="2" applyNumberFormat="1" applyFont="1" applyFill="1" applyBorder="1" applyAlignment="1" applyProtection="1">
      <alignment horizontal="center"/>
      <protection locked="0"/>
    </xf>
    <xf numFmtId="0" fontId="1" fillId="0" borderId="2" xfId="0" applyFont="1" applyFill="1" applyBorder="1" applyAlignment="1">
      <alignment horizontal="center"/>
    </xf>
    <xf numFmtId="2" fontId="1" fillId="0" borderId="2" xfId="0" applyNumberFormat="1" applyFont="1" applyFill="1" applyBorder="1"/>
    <xf numFmtId="1" fontId="1" fillId="0" borderId="2" xfId="0" applyNumberFormat="1" applyFont="1" applyFill="1" applyBorder="1"/>
    <xf numFmtId="164" fontId="8" fillId="0" borderId="2" xfId="2" applyNumberFormat="1" applyFont="1" applyFill="1" applyBorder="1" applyProtection="1">
      <protection locked="0"/>
    </xf>
    <xf numFmtId="10" fontId="8" fillId="0" borderId="2" xfId="2" applyNumberFormat="1" applyFont="1" applyFill="1" applyBorder="1" applyProtection="1">
      <protection locked="0"/>
    </xf>
    <xf numFmtId="10" fontId="1" fillId="0" borderId="2" xfId="2" applyNumberFormat="1" applyFont="1" applyFill="1" applyBorder="1" applyProtection="1">
      <protection locked="0"/>
    </xf>
    <xf numFmtId="3" fontId="8" fillId="0" borderId="2" xfId="2" applyNumberFormat="1" applyFont="1" applyFill="1" applyBorder="1" applyProtection="1">
      <protection locked="0"/>
    </xf>
    <xf numFmtId="9" fontId="1" fillId="0" borderId="2" xfId="1" applyFont="1" applyFill="1" applyBorder="1" applyAlignment="1">
      <alignment horizontal="right"/>
    </xf>
    <xf numFmtId="1" fontId="0" fillId="0" borderId="2" xfId="3" applyNumberFormat="1" applyFont="1" applyFill="1" applyBorder="1" applyAlignment="1">
      <alignment horizontal="right"/>
    </xf>
    <xf numFmtId="169" fontId="0" fillId="0" borderId="0" xfId="3" applyNumberFormat="1" applyFont="1" applyFill="1" applyBorder="1" applyAlignment="1">
      <alignment horizontal="right"/>
    </xf>
    <xf numFmtId="169" fontId="3" fillId="0" borderId="0" xfId="0" applyNumberFormat="1" applyFont="1" applyFill="1" applyBorder="1" applyAlignment="1">
      <alignment horizontal="right"/>
    </xf>
    <xf numFmtId="9" fontId="2" fillId="0" borderId="2" xfId="2" applyNumberFormat="1" applyFill="1" applyBorder="1" applyProtection="1">
      <protection locked="0"/>
    </xf>
    <xf numFmtId="165" fontId="0" fillId="0" borderId="2" xfId="2" applyNumberFormat="1" applyFont="1" applyFill="1" applyBorder="1" applyProtection="1">
      <protection locked="0"/>
    </xf>
    <xf numFmtId="9" fontId="0" fillId="0" borderId="2" xfId="2" applyNumberFormat="1" applyFont="1" applyFill="1" applyBorder="1" applyProtection="1">
      <protection locked="0"/>
    </xf>
    <xf numFmtId="10" fontId="0" fillId="0" borderId="2" xfId="2" applyNumberFormat="1" applyFont="1" applyFill="1" applyBorder="1" applyProtection="1">
      <protection locked="0"/>
    </xf>
    <xf numFmtId="169" fontId="0" fillId="0" borderId="2" xfId="3" applyNumberFormat="1" applyFont="1" applyFill="1" applyBorder="1" applyProtection="1">
      <protection locked="0"/>
    </xf>
    <xf numFmtId="2" fontId="3" fillId="0" borderId="0" xfId="0" applyNumberFormat="1" applyFont="1" applyFill="1" applyAlignment="1">
      <alignment horizontal="right"/>
    </xf>
    <xf numFmtId="166" fontId="0" fillId="0" borderId="2" xfId="2" applyNumberFormat="1" applyFont="1" applyFill="1" applyBorder="1" applyProtection="1">
      <protection locked="0"/>
    </xf>
    <xf numFmtId="2" fontId="3" fillId="0" borderId="0" xfId="0" applyNumberFormat="1" applyFont="1" applyFill="1" applyBorder="1" applyAlignment="1">
      <alignment horizontal="right"/>
    </xf>
    <xf numFmtId="9" fontId="0" fillId="0" borderId="6" xfId="2" applyNumberFormat="1" applyFont="1" applyFill="1" applyBorder="1" applyProtection="1">
      <protection locked="0"/>
    </xf>
    <xf numFmtId="3" fontId="0" fillId="0" borderId="2" xfId="2" applyNumberFormat="1" applyFont="1" applyFill="1" applyBorder="1" applyProtection="1">
      <protection locked="0"/>
    </xf>
    <xf numFmtId="164" fontId="1" fillId="0" borderId="2" xfId="2" applyNumberFormat="1" applyFont="1" applyFill="1" applyBorder="1" applyAlignment="1" applyProtection="1">
      <alignment horizontal="right"/>
      <protection locked="0"/>
    </xf>
    <xf numFmtId="2" fontId="1" fillId="0" borderId="2" xfId="0" applyNumberFormat="1" applyFont="1" applyFill="1" applyBorder="1" applyAlignment="1">
      <alignment horizontal="right"/>
    </xf>
    <xf numFmtId="1" fontId="1" fillId="0" borderId="2" xfId="2" applyNumberFormat="1" applyFont="1" applyFill="1" applyBorder="1" applyAlignment="1" applyProtection="1">
      <alignment horizontal="right"/>
      <protection locked="0"/>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166" fontId="1" fillId="0" borderId="2" xfId="2" applyNumberFormat="1" applyFont="1" applyFill="1" applyBorder="1" applyProtection="1">
      <protection locked="0"/>
    </xf>
    <xf numFmtId="3" fontId="1" fillId="0" borderId="2" xfId="2" applyNumberFormat="1" applyFont="1" applyFill="1" applyBorder="1" applyProtection="1">
      <protection locked="0"/>
    </xf>
    <xf numFmtId="9" fontId="0" fillId="0" borderId="2" xfId="0" applyNumberFormat="1" applyFont="1" applyFill="1" applyBorder="1"/>
    <xf numFmtId="9" fontId="3" fillId="0" borderId="0" xfId="0" applyNumberFormat="1" applyFont="1" applyFill="1" applyBorder="1"/>
    <xf numFmtId="0" fontId="0" fillId="0" borderId="0" xfId="0" applyFont="1" applyFill="1" applyAlignment="1">
      <alignment vertical="center"/>
    </xf>
    <xf numFmtId="0" fontId="0" fillId="0" borderId="0" xfId="0" applyFont="1"/>
    <xf numFmtId="10" fontId="0" fillId="0" borderId="2" xfId="1" applyNumberFormat="1" applyFont="1" applyFill="1" applyBorder="1" applyProtection="1">
      <protection locked="0"/>
    </xf>
    <xf numFmtId="9" fontId="0" fillId="0" borderId="0" xfId="0" applyNumberFormat="1" applyFont="1" applyFill="1"/>
    <xf numFmtId="0" fontId="0" fillId="0" borderId="0" xfId="0" applyFont="1" applyFill="1" applyAlignment="1">
      <alignment horizontal="center" vertical="center"/>
    </xf>
    <xf numFmtId="0" fontId="0" fillId="0" borderId="2" xfId="0" applyFont="1" applyFill="1" applyBorder="1" applyAlignment="1">
      <alignment horizontal="center"/>
    </xf>
    <xf numFmtId="166" fontId="0" fillId="0" borderId="2" xfId="1" applyNumberFormat="1" applyFont="1" applyFill="1" applyBorder="1"/>
    <xf numFmtId="1" fontId="0" fillId="0" borderId="2" xfId="0" applyNumberFormat="1" applyFill="1" applyBorder="1"/>
    <xf numFmtId="0" fontId="0" fillId="0" borderId="0" xfId="0" applyFont="1" applyFill="1" applyAlignment="1">
      <alignment horizontal="center"/>
    </xf>
    <xf numFmtId="165" fontId="0" fillId="0" borderId="2" xfId="2" applyNumberFormat="1" applyFont="1" applyFill="1" applyBorder="1" applyAlignment="1" applyProtection="1">
      <alignment horizontal="center"/>
      <protection locked="0"/>
    </xf>
    <xf numFmtId="9" fontId="0" fillId="0" borderId="2" xfId="2" applyNumberFormat="1" applyFont="1" applyFill="1" applyBorder="1" applyAlignment="1" applyProtection="1">
      <alignment horizontal="center"/>
      <protection locked="0"/>
    </xf>
    <xf numFmtId="0" fontId="3" fillId="0" borderId="0" xfId="0" applyFont="1" applyFill="1" applyBorder="1" applyAlignment="1">
      <alignment horizontal="center"/>
    </xf>
    <xf numFmtId="1" fontId="0" fillId="0" borderId="2" xfId="2" applyNumberFormat="1" applyFont="1" applyFill="1" applyBorder="1" applyAlignment="1" applyProtection="1">
      <alignment horizontal="center"/>
      <protection locked="0"/>
    </xf>
    <xf numFmtId="164" fontId="0" fillId="0" borderId="2" xfId="2" applyNumberFormat="1" applyFont="1" applyFill="1" applyBorder="1" applyAlignment="1" applyProtection="1">
      <alignment horizontal="center"/>
      <protection locked="0"/>
    </xf>
    <xf numFmtId="0" fontId="0" fillId="0" borderId="0" xfId="0" applyFont="1" applyFill="1" applyBorder="1" applyAlignment="1">
      <alignment horizontal="center"/>
    </xf>
    <xf numFmtId="0" fontId="25" fillId="0" borderId="3" xfId="0" applyFont="1" applyFill="1" applyBorder="1"/>
    <xf numFmtId="0" fontId="25" fillId="0" borderId="0" xfId="0" applyFont="1" applyFill="1"/>
    <xf numFmtId="0" fontId="25" fillId="0" borderId="0" xfId="0" applyFont="1"/>
    <xf numFmtId="165" fontId="1" fillId="0" borderId="2" xfId="2" applyNumberFormat="1" applyFont="1" applyFill="1" applyBorder="1" applyAlignment="1" applyProtection="1">
      <alignment horizontal="right"/>
      <protection locked="0"/>
    </xf>
    <xf numFmtId="9" fontId="1" fillId="0" borderId="2" xfId="2" applyNumberFormat="1" applyFont="1" applyFill="1" applyBorder="1" applyAlignment="1" applyProtection="1">
      <alignment horizontal="right"/>
      <protection locked="0"/>
    </xf>
    <xf numFmtId="165" fontId="0" fillId="0" borderId="2" xfId="2" applyNumberFormat="1" applyFont="1" applyFill="1" applyBorder="1" applyAlignment="1" applyProtection="1">
      <alignment horizontal="right"/>
      <protection locked="0"/>
    </xf>
    <xf numFmtId="9" fontId="0" fillId="0" borderId="2" xfId="2" applyNumberFormat="1" applyFont="1" applyFill="1" applyBorder="1" applyAlignment="1" applyProtection="1">
      <alignment horizontal="right"/>
      <protection locked="0"/>
    </xf>
    <xf numFmtId="1" fontId="0" fillId="0" borderId="2" xfId="2" applyNumberFormat="1" applyFont="1" applyFill="1" applyBorder="1" applyAlignment="1" applyProtection="1">
      <alignment horizontal="right"/>
      <protection locked="0"/>
    </xf>
    <xf numFmtId="164" fontId="0" fillId="0" borderId="2" xfId="2" applyNumberFormat="1" applyFont="1" applyFill="1" applyBorder="1" applyAlignment="1" applyProtection="1">
      <alignment horizontal="right"/>
      <protection locked="0"/>
    </xf>
    <xf numFmtId="0" fontId="0" fillId="0" borderId="0" xfId="0" applyFill="1" applyBorder="1"/>
    <xf numFmtId="0" fontId="26" fillId="0" borderId="0" xfId="0" applyFont="1" applyFill="1"/>
    <xf numFmtId="166" fontId="0" fillId="0" borderId="2" xfId="2" applyNumberFormat="1" applyFont="1" applyFill="1" applyBorder="1" applyAlignment="1" applyProtection="1">
      <alignment horizontal="right"/>
      <protection locked="0"/>
    </xf>
    <xf numFmtId="167" fontId="0" fillId="0" borderId="2" xfId="0" applyNumberFormat="1" applyFont="1" applyFill="1" applyBorder="1"/>
    <xf numFmtId="167" fontId="0" fillId="0" borderId="2" xfId="0" applyNumberFormat="1" applyFill="1" applyBorder="1"/>
    <xf numFmtId="171" fontId="0" fillId="0" borderId="2" xfId="6" applyNumberFormat="1" applyFont="1" applyFill="1" applyBorder="1"/>
    <xf numFmtId="1" fontId="27" fillId="0" borderId="7" xfId="0" applyNumberFormat="1" applyFont="1" applyFill="1" applyBorder="1" applyAlignment="1">
      <alignment horizontal="right"/>
    </xf>
    <xf numFmtId="172" fontId="0" fillId="0" borderId="2" xfId="6" applyNumberFormat="1" applyFont="1" applyFill="1" applyBorder="1"/>
    <xf numFmtId="164" fontId="0" fillId="0" borderId="2" xfId="0" applyNumberFormat="1" applyFont="1" applyFill="1" applyBorder="1"/>
    <xf numFmtId="166" fontId="0" fillId="0" borderId="2" xfId="0" applyNumberFormat="1" applyFont="1" applyFill="1" applyBorder="1"/>
    <xf numFmtId="164" fontId="0" fillId="0" borderId="2" xfId="0" applyNumberFormat="1" applyFont="1" applyFill="1" applyBorder="1" applyAlignment="1">
      <alignment horizontal="right"/>
    </xf>
    <xf numFmtId="166" fontId="0" fillId="0" borderId="2" xfId="0" applyNumberFormat="1" applyFont="1" applyFill="1" applyBorder="1" applyAlignment="1">
      <alignment horizontal="right"/>
    </xf>
    <xf numFmtId="1" fontId="27" fillId="0" borderId="2" xfId="0" applyNumberFormat="1" applyFont="1" applyFill="1" applyBorder="1" applyAlignment="1">
      <alignment horizontal="right"/>
    </xf>
    <xf numFmtId="0" fontId="28" fillId="0" borderId="0" xfId="0" applyFont="1"/>
    <xf numFmtId="2" fontId="0" fillId="0" borderId="2" xfId="0" applyNumberFormat="1" applyFont="1" applyFill="1" applyBorder="1" applyAlignment="1">
      <alignment horizontal="right"/>
    </xf>
    <xf numFmtId="9" fontId="0" fillId="0" borderId="2" xfId="0" applyNumberFormat="1" applyFont="1" applyFill="1" applyBorder="1" applyAlignment="1">
      <alignment horizontal="right"/>
    </xf>
    <xf numFmtId="167" fontId="0" fillId="0" borderId="2" xfId="2" applyNumberFormat="1" applyFont="1" applyFill="1" applyBorder="1" applyAlignment="1" applyProtection="1">
      <alignment horizontal="right"/>
      <protection locked="0"/>
    </xf>
    <xf numFmtId="167" fontId="0" fillId="0" borderId="2" xfId="0" applyNumberFormat="1" applyFont="1" applyFill="1" applyBorder="1" applyAlignment="1">
      <alignment horizontal="right"/>
    </xf>
    <xf numFmtId="9" fontId="0" fillId="0" borderId="2" xfId="0" applyNumberFormat="1" applyFill="1" applyBorder="1" applyAlignment="1">
      <alignment horizontal="right"/>
    </xf>
    <xf numFmtId="169" fontId="0" fillId="0" borderId="2" xfId="3" applyNumberFormat="1" applyFont="1" applyFill="1" applyBorder="1" applyAlignment="1">
      <alignment horizontal="right"/>
    </xf>
    <xf numFmtId="1" fontId="0" fillId="0" borderId="2" xfId="0" applyNumberFormat="1" applyFill="1" applyBorder="1" applyAlignment="1">
      <alignment horizontal="right"/>
    </xf>
    <xf numFmtId="10" fontId="0" fillId="0" borderId="2" xfId="0" applyNumberFormat="1" applyFill="1" applyBorder="1" applyAlignment="1">
      <alignment horizontal="right"/>
    </xf>
    <xf numFmtId="2" fontId="0" fillId="0" borderId="2" xfId="2" applyNumberFormat="1" applyFont="1" applyFill="1" applyBorder="1" applyProtection="1">
      <protection locked="0"/>
    </xf>
    <xf numFmtId="1" fontId="0" fillId="0" borderId="2" xfId="1" applyNumberFormat="1" applyFont="1" applyFill="1" applyBorder="1" applyProtection="1">
      <protection locked="0"/>
    </xf>
    <xf numFmtId="4" fontId="1" fillId="0" borderId="2" xfId="2" applyNumberFormat="1" applyFont="1" applyFill="1" applyBorder="1" applyProtection="1">
      <protection locked="0"/>
    </xf>
    <xf numFmtId="2" fontId="1" fillId="0" borderId="2" xfId="2" applyNumberFormat="1" applyFont="1" applyFill="1" applyBorder="1" applyProtection="1">
      <protection locked="0"/>
    </xf>
    <xf numFmtId="0" fontId="1" fillId="0" borderId="2" xfId="2" applyNumberFormat="1" applyFont="1" applyFill="1" applyBorder="1" applyAlignment="1" applyProtection="1">
      <alignment wrapText="1"/>
      <protection locked="0"/>
    </xf>
    <xf numFmtId="0" fontId="3" fillId="0" borderId="0" xfId="0" applyNumberFormat="1" applyFont="1" applyFill="1" applyAlignment="1">
      <alignment horizontal="center" vertical="center" wrapText="1"/>
    </xf>
    <xf numFmtId="2" fontId="0" fillId="0" borderId="2" xfId="0" applyNumberFormat="1" applyFont="1" applyFill="1" applyBorder="1"/>
    <xf numFmtId="10" fontId="0" fillId="0" borderId="2" xfId="1" applyNumberFormat="1" applyFont="1" applyFill="1" applyBorder="1"/>
    <xf numFmtId="2" fontId="0" fillId="0" borderId="2" xfId="0" applyNumberFormat="1" applyBorder="1"/>
    <xf numFmtId="10" fontId="0" fillId="0" borderId="2" xfId="0" applyNumberFormat="1" applyFont="1" applyFill="1" applyBorder="1" applyAlignment="1">
      <alignment horizontal="right"/>
    </xf>
    <xf numFmtId="0" fontId="0" fillId="0" borderId="2" xfId="0" applyFill="1" applyBorder="1" applyAlignment="1">
      <alignment horizontal="right" vertical="center"/>
    </xf>
    <xf numFmtId="3" fontId="0" fillId="0" borderId="2" xfId="2" applyNumberFormat="1" applyFont="1" applyFill="1" applyBorder="1" applyAlignment="1" applyProtection="1">
      <alignment horizontal="right"/>
      <protection locked="0"/>
    </xf>
    <xf numFmtId="10" fontId="0" fillId="0" borderId="2" xfId="2" applyNumberFormat="1" applyFont="1" applyFill="1" applyBorder="1" applyAlignment="1" applyProtection="1">
      <alignment horizontal="right"/>
      <protection locked="0"/>
    </xf>
    <xf numFmtId="49" fontId="1" fillId="0" borderId="2" xfId="2" applyNumberFormat="1" applyFont="1" applyFill="1" applyBorder="1" applyAlignment="1" applyProtection="1">
      <alignment horizontal="right"/>
      <protection locked="0"/>
    </xf>
    <xf numFmtId="49" fontId="0" fillId="0" borderId="2" xfId="2" applyNumberFormat="1" applyFont="1" applyFill="1" applyBorder="1" applyAlignment="1" applyProtection="1">
      <alignment horizontal="right"/>
      <protection locked="0"/>
    </xf>
    <xf numFmtId="49" fontId="1" fillId="0" borderId="2" xfId="2" applyNumberFormat="1" applyFont="1" applyFill="1" applyBorder="1" applyAlignment="1" applyProtection="1">
      <alignment horizontal="right" vertical="center"/>
      <protection locked="0"/>
    </xf>
    <xf numFmtId="170" fontId="1" fillId="0" borderId="2" xfId="2" applyNumberFormat="1" applyFont="1" applyFill="1" applyBorder="1" applyAlignment="1" applyProtection="1">
      <alignment horizontal="right"/>
      <protection locked="0"/>
    </xf>
    <xf numFmtId="170" fontId="0" fillId="0" borderId="2" xfId="2" applyNumberFormat="1" applyFont="1" applyFill="1" applyBorder="1" applyAlignment="1" applyProtection="1">
      <alignment horizontal="right"/>
      <protection locked="0"/>
    </xf>
    <xf numFmtId="166" fontId="3" fillId="0" borderId="0" xfId="0" applyNumberFormat="1" applyFont="1" applyFill="1" applyAlignment="1">
      <alignment horizontal="right"/>
    </xf>
    <xf numFmtId="4" fontId="0" fillId="0" borderId="2" xfId="2" applyNumberFormat="1" applyFont="1" applyFill="1" applyBorder="1" applyAlignment="1" applyProtection="1">
      <alignment horizontal="right"/>
      <protection locked="0"/>
    </xf>
    <xf numFmtId="0" fontId="24" fillId="0" borderId="0" xfId="0" applyFont="1" applyFill="1" applyBorder="1" applyAlignment="1">
      <alignment vertical="center"/>
    </xf>
    <xf numFmtId="173" fontId="30" fillId="0" borderId="2" xfId="6" applyNumberFormat="1" applyFont="1" applyFill="1" applyBorder="1" applyAlignment="1">
      <alignment horizontal="right"/>
    </xf>
    <xf numFmtId="0" fontId="30" fillId="0" borderId="2" xfId="0" applyFont="1" applyFill="1" applyBorder="1" applyAlignment="1">
      <alignment horizontal="right"/>
    </xf>
    <xf numFmtId="2" fontId="30" fillId="0" borderId="2" xfId="0" applyNumberFormat="1" applyFont="1" applyFill="1" applyBorder="1" applyAlignment="1">
      <alignment horizontal="right"/>
    </xf>
    <xf numFmtId="2" fontId="30" fillId="0" borderId="8" xfId="0" applyNumberFormat="1" applyFont="1" applyFill="1" applyBorder="1" applyAlignment="1">
      <alignment horizontal="right"/>
    </xf>
    <xf numFmtId="1" fontId="27" fillId="0" borderId="9" xfId="0" applyNumberFormat="1" applyFont="1" applyFill="1" applyBorder="1" applyAlignment="1">
      <alignment horizontal="right"/>
    </xf>
    <xf numFmtId="9" fontId="0" fillId="0" borderId="0" xfId="2" applyNumberFormat="1" applyFont="1" applyFill="1" applyBorder="1" applyAlignment="1" applyProtection="1">
      <alignment horizontal="center"/>
      <protection locked="0"/>
    </xf>
    <xf numFmtId="0" fontId="25" fillId="0" borderId="0" xfId="0" applyFont="1" applyFill="1" applyBorder="1"/>
    <xf numFmtId="9" fontId="25" fillId="0" borderId="2" xfId="2" applyNumberFormat="1" applyFont="1" applyFill="1" applyBorder="1" applyAlignment="1" applyProtection="1">
      <alignment horizontal="center"/>
      <protection locked="0"/>
    </xf>
    <xf numFmtId="9" fontId="0" fillId="0" borderId="10" xfId="2" applyNumberFormat="1" applyFont="1" applyFill="1" applyBorder="1" applyAlignment="1" applyProtection="1">
      <alignment horizontal="right"/>
      <protection locked="0"/>
    </xf>
    <xf numFmtId="10" fontId="0" fillId="0" borderId="2" xfId="1" applyNumberFormat="1" applyFont="1" applyFill="1" applyBorder="1" applyAlignment="1">
      <alignment horizontal="right"/>
    </xf>
    <xf numFmtId="0" fontId="0" fillId="0" borderId="0" xfId="0" applyFill="1" applyBorder="1" applyAlignment="1">
      <alignment horizontal="right"/>
    </xf>
    <xf numFmtId="9" fontId="0" fillId="0" borderId="0" xfId="2" applyNumberFormat="1" applyFont="1" applyFill="1" applyBorder="1" applyAlignment="1" applyProtection="1">
      <alignment horizontal="right"/>
      <protection locked="0"/>
    </xf>
    <xf numFmtId="1" fontId="0" fillId="0" borderId="0" xfId="0" applyNumberFormat="1" applyFont="1" applyFill="1" applyBorder="1" applyAlignment="1">
      <alignment horizontal="right"/>
    </xf>
    <xf numFmtId="2" fontId="0" fillId="0" borderId="2" xfId="2" applyNumberFormat="1" applyFont="1" applyFill="1" applyBorder="1" applyAlignment="1" applyProtection="1">
      <alignment horizontal="right"/>
      <protection locked="0"/>
    </xf>
    <xf numFmtId="2" fontId="1" fillId="0" borderId="2" xfId="2" applyNumberFormat="1" applyFont="1" applyFill="1" applyBorder="1" applyAlignment="1" applyProtection="1">
      <alignment horizontal="right"/>
      <protection locked="0"/>
    </xf>
    <xf numFmtId="10" fontId="0" fillId="0" borderId="2" xfId="1" applyNumberFormat="1" applyFont="1" applyFill="1" applyBorder="1" applyAlignment="1" applyProtection="1">
      <alignment horizontal="right"/>
      <protection locked="0"/>
    </xf>
    <xf numFmtId="0" fontId="1" fillId="0" borderId="2" xfId="2" applyNumberFormat="1" applyFont="1" applyFill="1" applyBorder="1" applyAlignment="1" applyProtection="1">
      <alignment horizontal="right" wrapText="1"/>
      <protection locked="0"/>
    </xf>
    <xf numFmtId="3" fontId="0" fillId="0" borderId="0" xfId="0" applyNumberFormat="1" applyFill="1" applyAlignment="1">
      <alignment vertical="center"/>
    </xf>
    <xf numFmtId="49" fontId="1" fillId="0" borderId="0" xfId="2" applyNumberFormat="1" applyFont="1" applyFill="1" applyBorder="1" applyAlignment="1" applyProtection="1">
      <alignment horizontal="right"/>
      <protection locked="0"/>
    </xf>
    <xf numFmtId="2" fontId="0" fillId="0" borderId="0" xfId="0" applyNumberFormat="1" applyFont="1" applyFill="1" applyBorder="1" applyAlignment="1">
      <alignment horizontal="right"/>
    </xf>
    <xf numFmtId="0" fontId="24" fillId="0" borderId="0" xfId="0" applyFont="1" applyFill="1" applyBorder="1" applyAlignment="1">
      <alignment horizontal="right"/>
    </xf>
    <xf numFmtId="166" fontId="1" fillId="0" borderId="2" xfId="2" applyNumberFormat="1" applyFont="1" applyFill="1" applyBorder="1" applyAlignment="1" applyProtection="1">
      <alignment horizontal="right"/>
      <protection locked="0"/>
    </xf>
    <xf numFmtId="10" fontId="1" fillId="0" borderId="2" xfId="2" applyNumberFormat="1" applyFont="1" applyFill="1" applyBorder="1" applyAlignment="1" applyProtection="1">
      <alignment horizontal="right"/>
      <protection locked="0"/>
    </xf>
    <xf numFmtId="10" fontId="8" fillId="0" borderId="2" xfId="2" applyNumberFormat="1" applyFont="1" applyFill="1" applyBorder="1" applyAlignment="1" applyProtection="1">
      <alignment horizontal="right"/>
      <protection locked="0"/>
    </xf>
    <xf numFmtId="9" fontId="22" fillId="0" borderId="2" xfId="5" applyNumberFormat="1" applyFont="1" applyFill="1" applyBorder="1" applyAlignment="1" applyProtection="1">
      <alignment horizontal="right"/>
      <protection locked="0"/>
    </xf>
    <xf numFmtId="9" fontId="2" fillId="0" borderId="2" xfId="2" applyNumberFormat="1" applyFill="1" applyBorder="1" applyAlignment="1" applyProtection="1">
      <alignment horizontal="right"/>
      <protection locked="0"/>
    </xf>
    <xf numFmtId="1" fontId="22" fillId="0" borderId="2" xfId="5" applyNumberFormat="1" applyFont="1" applyFill="1" applyBorder="1" applyAlignment="1" applyProtection="1">
      <alignment horizontal="right"/>
      <protection locked="0"/>
    </xf>
    <xf numFmtId="169" fontId="0" fillId="0" borderId="2" xfId="3" applyNumberFormat="1" applyFont="1" applyFill="1" applyBorder="1" applyAlignment="1" applyProtection="1">
      <alignment horizontal="right"/>
      <protection locked="0"/>
    </xf>
    <xf numFmtId="0" fontId="1" fillId="0" borderId="2" xfId="0" applyFont="1" applyFill="1" applyBorder="1" applyAlignment="1">
      <alignment horizontal="right"/>
    </xf>
    <xf numFmtId="164" fontId="22" fillId="0" borderId="2" xfId="5" applyNumberFormat="1" applyFont="1" applyFill="1" applyBorder="1" applyAlignment="1" applyProtection="1">
      <alignment horizontal="right"/>
      <protection locked="0"/>
    </xf>
    <xf numFmtId="1" fontId="1" fillId="0" borderId="0" xfId="2" applyNumberFormat="1" applyFont="1" applyFill="1" applyBorder="1" applyAlignment="1" applyProtection="1">
      <alignment horizontal="right"/>
      <protection locked="0"/>
    </xf>
    <xf numFmtId="1" fontId="22" fillId="0" borderId="0" xfId="5" applyNumberFormat="1" applyFont="1" applyFill="1" applyBorder="1" applyAlignment="1" applyProtection="1">
      <alignment horizontal="right"/>
      <protection locked="0"/>
    </xf>
    <xf numFmtId="2" fontId="22" fillId="0" borderId="2" xfId="5" applyNumberFormat="1" applyFont="1" applyFill="1" applyBorder="1" applyAlignment="1" applyProtection="1">
      <alignment horizontal="right"/>
      <protection locked="0"/>
    </xf>
    <xf numFmtId="2" fontId="0" fillId="0" borderId="2" xfId="0" applyNumberFormat="1" applyFont="1" applyFill="1" applyBorder="1" applyAlignment="1">
      <alignment horizontal="right" vertical="center"/>
    </xf>
    <xf numFmtId="9" fontId="3" fillId="0" borderId="0" xfId="1" applyFont="1" applyFill="1" applyAlignment="1">
      <alignment horizontal="right"/>
    </xf>
    <xf numFmtId="2" fontId="8" fillId="0" borderId="2" xfId="2" applyNumberFormat="1" applyFont="1" applyFill="1" applyBorder="1" applyAlignment="1" applyProtection="1">
      <alignment horizontal="right"/>
      <protection locked="0"/>
    </xf>
    <xf numFmtId="2" fontId="3" fillId="0" borderId="2" xfId="0" applyNumberFormat="1" applyFont="1" applyFill="1" applyBorder="1" applyAlignment="1">
      <alignment horizontal="right"/>
    </xf>
    <xf numFmtId="166" fontId="3" fillId="0" borderId="2" xfId="1" applyNumberFormat="1" applyFont="1" applyFill="1" applyBorder="1" applyAlignment="1">
      <alignment horizontal="right"/>
    </xf>
    <xf numFmtId="9" fontId="3" fillId="0" borderId="2" xfId="1" applyNumberFormat="1" applyFont="1" applyFill="1" applyBorder="1" applyAlignment="1">
      <alignment horizontal="right"/>
    </xf>
    <xf numFmtId="1" fontId="3" fillId="0" borderId="2" xfId="0" applyNumberFormat="1" applyFont="1" applyFill="1" applyBorder="1" applyAlignment="1">
      <alignment horizontal="right"/>
    </xf>
    <xf numFmtId="174" fontId="0" fillId="0" borderId="2" xfId="2" applyNumberFormat="1" applyFont="1" applyFill="1" applyBorder="1" applyAlignment="1" applyProtection="1">
      <alignment horizontal="right"/>
      <protection locked="0"/>
    </xf>
    <xf numFmtId="3" fontId="1" fillId="0" borderId="2" xfId="2" applyNumberFormat="1" applyFont="1" applyFill="1" applyBorder="1" applyAlignment="1" applyProtection="1">
      <alignment horizontal="right"/>
      <protection locked="0"/>
    </xf>
    <xf numFmtId="9" fontId="1" fillId="0" borderId="2" xfId="1" applyFont="1" applyFill="1" applyBorder="1" applyAlignment="1" applyProtection="1">
      <alignment horizontal="right"/>
      <protection locked="0"/>
    </xf>
    <xf numFmtId="166" fontId="0" fillId="0" borderId="2" xfId="1" applyNumberFormat="1" applyFont="1" applyFill="1" applyBorder="1" applyAlignment="1">
      <alignment horizontal="right" vertical="center"/>
    </xf>
    <xf numFmtId="10" fontId="0" fillId="0" borderId="2" xfId="1" applyNumberFormat="1" applyFont="1" applyFill="1" applyBorder="1" applyAlignment="1">
      <alignment horizontal="right" vertical="center"/>
    </xf>
    <xf numFmtId="0" fontId="3" fillId="0" borderId="2" xfId="0" applyFont="1" applyFill="1" applyBorder="1"/>
    <xf numFmtId="166" fontId="1" fillId="0" borderId="2" xfId="1" applyNumberFormat="1" applyFont="1" applyFill="1" applyBorder="1" applyAlignment="1" applyProtection="1">
      <alignment horizontal="right"/>
      <protection locked="0"/>
    </xf>
    <xf numFmtId="166" fontId="1" fillId="0" borderId="10" xfId="1" applyNumberFormat="1" applyFont="1" applyFill="1" applyBorder="1" applyAlignment="1" applyProtection="1">
      <alignment horizontal="right"/>
      <protection locked="0"/>
    </xf>
    <xf numFmtId="164" fontId="0" fillId="0" borderId="0" xfId="0" applyNumberFormat="1" applyFont="1" applyFill="1"/>
  </cellXfs>
  <cellStyles count="7">
    <cellStyle name="Comma" xfId="6" builtinId="3"/>
    <cellStyle name="Comma 2" xfId="3" xr:uid="{00000000-0005-0000-0000-000000000000}"/>
    <cellStyle name="Excel Built-in Input" xfId="5" xr:uid="{00000000-0005-0000-0000-000002000000}"/>
    <cellStyle name="Excel Built-in Normal" xfId="4" xr:uid="{00000000-0005-0000-0000-000003000000}"/>
    <cellStyle name="Input" xfId="2" builtinId="2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YNWKBRSN/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tatistical survey 2018"/>
      <sheetName val="Foglio1"/>
    </sheetNames>
    <sheetDataSet>
      <sheetData sheetId="0" refreshError="1"/>
      <sheetData sheetId="1" refreshError="1">
        <row r="1">
          <cell r="D1">
            <v>111.8107</v>
          </cell>
        </row>
        <row r="10">
          <cell r="A10">
            <v>4.7187308343579773E-2</v>
          </cell>
          <cell r="B10">
            <v>5.3085721886527243E-2</v>
          </cell>
          <cell r="C10">
            <v>0.89972696976989308</v>
          </cell>
        </row>
        <row r="19">
          <cell r="K19">
            <v>0.19485471570614926</v>
          </cell>
        </row>
        <row r="20">
          <cell r="K20">
            <v>0.54690365865431023</v>
          </cell>
        </row>
        <row r="21">
          <cell r="K21">
            <v>4.2656144415484126E-2</v>
          </cell>
        </row>
        <row r="22">
          <cell r="K22">
            <v>6.9528912057148395E-2</v>
          </cell>
        </row>
        <row r="33">
          <cell r="B33">
            <v>4034220</v>
          </cell>
        </row>
        <row r="40">
          <cell r="B40">
            <v>252</v>
          </cell>
        </row>
        <row r="49">
          <cell r="D49">
            <v>4275087</v>
          </cell>
        </row>
        <row r="50">
          <cell r="D50">
            <v>48.789299999999997</v>
          </cell>
        </row>
        <row r="55">
          <cell r="K55">
            <v>0.13876717573488748</v>
          </cell>
        </row>
        <row r="56">
          <cell r="K56">
            <v>0.61949632024503332</v>
          </cell>
        </row>
        <row r="57">
          <cell r="K57">
            <v>3.0416471689284044E-3</v>
          </cell>
        </row>
        <row r="58">
          <cell r="K58">
            <v>7.4764963627855535E-2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5"/>
  <sheetViews>
    <sheetView tabSelected="1" workbookViewId="0">
      <selection sqref="A1:AJ1048576"/>
    </sheetView>
  </sheetViews>
  <sheetFormatPr defaultColWidth="9.140625" defaultRowHeight="15" x14ac:dyDescent="0.25"/>
  <cols>
    <col min="1" max="1" width="76.42578125" style="1" bestFit="1" customWidth="1"/>
    <col min="2" max="7" width="9.7109375" style="1" customWidth="1"/>
    <col min="8" max="8" width="13" style="1" customWidth="1"/>
    <col min="9" max="9" width="10.5703125" style="1" bestFit="1" customWidth="1"/>
    <col min="10" max="11" width="9.140625" style="1"/>
    <col min="12" max="12" width="9.140625" style="141"/>
    <col min="13" max="13" width="9.140625" style="1"/>
    <col min="14" max="14" width="11.5703125" style="1" bestFit="1" customWidth="1"/>
    <col min="15" max="17" width="9.140625" style="1"/>
    <col min="18" max="18" width="10.28515625" style="1" bestFit="1" customWidth="1"/>
    <col min="19" max="19" width="9.140625" style="1"/>
    <col min="20" max="21" width="9.140625" style="141"/>
    <col min="22" max="22" width="9.140625" style="1"/>
    <col min="23" max="23" width="8" style="1" bestFit="1" customWidth="1"/>
    <col min="24" max="24" width="9.5703125" style="1" bestFit="1" customWidth="1"/>
    <col min="25" max="25" width="10" style="5" bestFit="1" customWidth="1"/>
  </cols>
  <sheetData>
    <row r="1" spans="1:28" s="1" customFormat="1" ht="36" x14ac:dyDescent="0.55000000000000004">
      <c r="A1" s="142" t="s">
        <v>101</v>
      </c>
      <c r="L1" s="141"/>
      <c r="T1" s="141"/>
      <c r="U1" s="141"/>
      <c r="Y1" s="5"/>
    </row>
    <row r="2" spans="1:28" x14ac:dyDescent="0.25">
      <c r="B2" s="7" t="s">
        <v>100</v>
      </c>
      <c r="C2" s="7" t="s">
        <v>99</v>
      </c>
      <c r="D2" s="7" t="s">
        <v>98</v>
      </c>
      <c r="E2" s="7" t="s">
        <v>97</v>
      </c>
      <c r="F2" s="7" t="s">
        <v>96</v>
      </c>
      <c r="G2" s="7" t="s">
        <v>95</v>
      </c>
      <c r="H2" s="7" t="s">
        <v>93</v>
      </c>
      <c r="I2" s="7" t="s">
        <v>94</v>
      </c>
      <c r="J2" s="7" t="s">
        <v>92</v>
      </c>
      <c r="K2" s="7" t="s">
        <v>91</v>
      </c>
      <c r="L2" s="7" t="s">
        <v>90</v>
      </c>
      <c r="M2" s="7" t="s">
        <v>89</v>
      </c>
      <c r="N2" s="7" t="s">
        <v>88</v>
      </c>
      <c r="O2" s="7" t="s">
        <v>87</v>
      </c>
      <c r="P2" s="7" t="s">
        <v>86</v>
      </c>
      <c r="Q2" s="7" t="s">
        <v>85</v>
      </c>
      <c r="R2" s="7" t="s">
        <v>84</v>
      </c>
      <c r="S2" s="7" t="s">
        <v>83</v>
      </c>
      <c r="T2" s="7" t="s">
        <v>82</v>
      </c>
      <c r="U2" s="7" t="s">
        <v>81</v>
      </c>
      <c r="V2" s="7" t="s">
        <v>79</v>
      </c>
      <c r="W2" s="7" t="s">
        <v>80</v>
      </c>
      <c r="X2" s="7" t="s">
        <v>78</v>
      </c>
      <c r="Y2" s="7" t="s">
        <v>77</v>
      </c>
    </row>
    <row r="3" spans="1:28" x14ac:dyDescent="0.25">
      <c r="A3" s="5" t="s">
        <v>76</v>
      </c>
      <c r="B3" s="5"/>
      <c r="R3" s="141"/>
    </row>
    <row r="4" spans="1:28" x14ac:dyDescent="0.25">
      <c r="A4" s="2" t="s">
        <v>7</v>
      </c>
      <c r="B4" s="197">
        <v>22.7</v>
      </c>
      <c r="C4" s="197">
        <v>32</v>
      </c>
      <c r="D4" s="197">
        <v>5.9670687125159141</v>
      </c>
      <c r="E4" s="198">
        <v>749.05866769217596</v>
      </c>
      <c r="F4" s="197">
        <v>184.8</v>
      </c>
      <c r="G4" s="197">
        <v>3.6</v>
      </c>
      <c r="H4" s="155">
        <v>35.796483000000002</v>
      </c>
      <c r="I4" s="155">
        <v>39.19</v>
      </c>
      <c r="J4" s="197">
        <v>4.33</v>
      </c>
      <c r="K4" s="197">
        <v>15.9</v>
      </c>
      <c r="L4" s="197">
        <v>12.234343000000001</v>
      </c>
      <c r="M4" s="197">
        <f>246.165/320</f>
        <v>0.76926562499999995</v>
      </c>
      <c r="N4" s="197">
        <v>147.6</v>
      </c>
      <c r="O4" s="197">
        <v>28.472000000000001</v>
      </c>
      <c r="P4" s="197">
        <v>111.8107</v>
      </c>
      <c r="Q4" s="198">
        <v>1.5509999999999999</v>
      </c>
      <c r="R4" s="197">
        <v>1360.152</v>
      </c>
      <c r="S4" s="197">
        <v>34.799999999999997</v>
      </c>
      <c r="T4" s="198">
        <v>18.427289122080001</v>
      </c>
      <c r="U4" s="198">
        <v>8.5299999999999994</v>
      </c>
      <c r="V4" s="166">
        <v>20</v>
      </c>
      <c r="W4" s="44">
        <v>16.72</v>
      </c>
      <c r="X4" s="44">
        <v>1173.8</v>
      </c>
      <c r="Y4" s="220">
        <f>SUM(B4:X4)</f>
        <v>4028.2088171517717</v>
      </c>
      <c r="Z4" s="17"/>
      <c r="AA4" s="17"/>
      <c r="AB4" s="17"/>
    </row>
    <row r="5" spans="1:28" x14ac:dyDescent="0.25">
      <c r="A5" s="4" t="s">
        <v>41</v>
      </c>
      <c r="B5" s="138">
        <v>0.2</v>
      </c>
      <c r="C5" s="138">
        <v>0.72</v>
      </c>
      <c r="D5" s="138">
        <v>0</v>
      </c>
      <c r="E5" s="198"/>
      <c r="F5" s="36"/>
      <c r="G5" s="138">
        <v>0</v>
      </c>
      <c r="H5" s="143">
        <v>5.9925093632958804E-3</v>
      </c>
      <c r="I5" s="36"/>
      <c r="J5" s="138">
        <v>0.99980000000000002</v>
      </c>
      <c r="K5" s="138">
        <v>0</v>
      </c>
      <c r="L5" s="138">
        <v>0</v>
      </c>
      <c r="M5" s="138"/>
      <c r="N5" s="138">
        <v>0.61799999999999999</v>
      </c>
      <c r="O5" s="138">
        <v>0.11799999999999999</v>
      </c>
      <c r="P5" s="138">
        <v>0.05</v>
      </c>
      <c r="Q5" s="205">
        <v>0.72499999999999998</v>
      </c>
      <c r="R5" s="205">
        <v>0.93700000000000006</v>
      </c>
      <c r="S5" s="175">
        <v>0.99970000000000003</v>
      </c>
      <c r="T5" s="206">
        <v>0.92177946351300855</v>
      </c>
      <c r="U5" s="226">
        <v>0</v>
      </c>
      <c r="V5" s="62">
        <v>1</v>
      </c>
      <c r="W5" s="57"/>
      <c r="X5" s="228">
        <v>0.96599999999999997</v>
      </c>
      <c r="Y5" s="229"/>
      <c r="Z5" s="17"/>
      <c r="AA5" s="17"/>
      <c r="AB5" s="17"/>
    </row>
    <row r="6" spans="1:28" x14ac:dyDescent="0.25">
      <c r="A6" s="4" t="s">
        <v>40</v>
      </c>
      <c r="B6" s="138">
        <v>0.8</v>
      </c>
      <c r="C6" s="138">
        <v>0.22000000000000003</v>
      </c>
      <c r="D6" s="138">
        <v>1</v>
      </c>
      <c r="E6" s="198"/>
      <c r="F6" s="36"/>
      <c r="G6" s="138">
        <v>1</v>
      </c>
      <c r="H6" s="143">
        <v>0.70187265917602992</v>
      </c>
      <c r="I6" s="36"/>
      <c r="J6" s="138">
        <v>2.0000000000000001E-4</v>
      </c>
      <c r="K6" s="138">
        <v>1</v>
      </c>
      <c r="L6" s="138">
        <v>1</v>
      </c>
      <c r="M6" s="138"/>
      <c r="N6" s="138">
        <v>0.38200000000000001</v>
      </c>
      <c r="O6" s="138">
        <v>0.88200000000000001</v>
      </c>
      <c r="P6" s="138">
        <v>0.9</v>
      </c>
      <c r="Q6" s="205">
        <v>0.14199999999999999</v>
      </c>
      <c r="R6" s="205">
        <v>4.5222886853822216E-3</v>
      </c>
      <c r="S6" s="136">
        <v>0</v>
      </c>
      <c r="T6" s="206">
        <v>7.8220536486991482E-2</v>
      </c>
      <c r="U6" s="136">
        <v>1</v>
      </c>
      <c r="V6" s="226">
        <v>0</v>
      </c>
      <c r="W6" s="57"/>
      <c r="X6" s="228">
        <v>3.4000000000000002E-2</v>
      </c>
      <c r="Y6" s="221"/>
      <c r="Z6" s="17"/>
      <c r="AA6" s="17"/>
      <c r="AB6" s="17"/>
    </row>
    <row r="7" spans="1:28" x14ac:dyDescent="0.25">
      <c r="A7" s="4" t="s">
        <v>39</v>
      </c>
      <c r="B7" s="138">
        <v>0</v>
      </c>
      <c r="C7" s="138">
        <v>0.06</v>
      </c>
      <c r="D7" s="138">
        <v>0</v>
      </c>
      <c r="E7" s="198"/>
      <c r="F7" s="36"/>
      <c r="G7" s="138"/>
      <c r="H7" s="143">
        <v>0.29213483146067415</v>
      </c>
      <c r="I7" s="36"/>
      <c r="J7" s="138">
        <v>0</v>
      </c>
      <c r="K7" s="138">
        <v>0</v>
      </c>
      <c r="L7" s="138">
        <v>0</v>
      </c>
      <c r="M7" s="138"/>
      <c r="N7" s="138"/>
      <c r="O7" s="138">
        <v>0</v>
      </c>
      <c r="P7" s="138">
        <v>0.05</v>
      </c>
      <c r="Q7" s="205">
        <v>0.13300000000000001</v>
      </c>
      <c r="R7" s="205">
        <v>4.7E-2</v>
      </c>
      <c r="S7" s="175">
        <v>2.9999999999999997E-4</v>
      </c>
      <c r="T7" s="136"/>
      <c r="U7" s="226">
        <v>0</v>
      </c>
      <c r="V7" s="60"/>
      <c r="W7" s="58"/>
      <c r="X7" s="46"/>
      <c r="Y7" s="221"/>
      <c r="Z7" s="17"/>
      <c r="AA7" s="17"/>
      <c r="AB7" s="17"/>
    </row>
    <row r="8" spans="1:28" x14ac:dyDescent="0.25">
      <c r="A8" s="3" t="s">
        <v>13</v>
      </c>
      <c r="B8" s="14"/>
      <c r="C8" s="14"/>
      <c r="D8" s="14"/>
      <c r="E8" s="15"/>
      <c r="F8" s="14"/>
      <c r="G8" s="14"/>
      <c r="H8" s="14"/>
      <c r="I8" s="14"/>
      <c r="J8" s="14"/>
      <c r="K8" s="14"/>
      <c r="L8" s="14"/>
      <c r="M8" s="14"/>
      <c r="N8" s="14"/>
      <c r="O8" s="14"/>
      <c r="P8" s="14"/>
      <c r="Q8" s="14"/>
      <c r="R8" s="14"/>
      <c r="S8" s="14"/>
      <c r="T8" s="14"/>
      <c r="U8" s="105"/>
      <c r="V8" s="3"/>
      <c r="W8" s="3"/>
      <c r="X8" s="48"/>
      <c r="Y8" s="218"/>
      <c r="Z8" s="17"/>
      <c r="AA8" s="17"/>
      <c r="AB8" s="17"/>
    </row>
    <row r="9" spans="1:28" x14ac:dyDescent="0.25">
      <c r="A9" s="2" t="s">
        <v>4</v>
      </c>
      <c r="B9" s="138">
        <v>0.37</v>
      </c>
      <c r="C9" s="138">
        <v>0.42</v>
      </c>
      <c r="D9" s="175">
        <v>0.29607760442247388</v>
      </c>
      <c r="E9" s="230">
        <v>0.31818197375731699</v>
      </c>
      <c r="F9" s="38"/>
      <c r="G9" s="138">
        <v>0.17</v>
      </c>
      <c r="H9" s="175">
        <v>0.39658093948844381</v>
      </c>
      <c r="I9" s="175">
        <v>0.2077</v>
      </c>
      <c r="J9" s="138">
        <v>0.35799999999999998</v>
      </c>
      <c r="K9" s="138">
        <v>0.38</v>
      </c>
      <c r="L9" s="138">
        <v>0.22220000000000001</v>
      </c>
      <c r="M9" s="138"/>
      <c r="N9" s="138">
        <v>0.41699999999999998</v>
      </c>
      <c r="O9" s="138">
        <v>0.40899999999999997</v>
      </c>
      <c r="P9" s="138">
        <v>0.19</v>
      </c>
      <c r="Q9" s="205">
        <v>0.49120000000000003</v>
      </c>
      <c r="R9" s="205">
        <v>0.31865115075373929</v>
      </c>
      <c r="S9" s="138">
        <v>0.37</v>
      </c>
      <c r="T9" s="207">
        <v>8.2463850950085418E-2</v>
      </c>
      <c r="U9" s="208">
        <v>0.19715555319372699</v>
      </c>
      <c r="V9" s="62">
        <v>0.34</v>
      </c>
      <c r="W9" s="37"/>
      <c r="X9" s="227">
        <v>0.22900000000000001</v>
      </c>
      <c r="Y9" s="222"/>
      <c r="Z9" s="17"/>
      <c r="AA9" s="17"/>
      <c r="AB9" s="17"/>
    </row>
    <row r="10" spans="1:28" x14ac:dyDescent="0.25">
      <c r="A10" s="2" t="s">
        <v>3</v>
      </c>
      <c r="B10" s="138">
        <v>0.55000000000000004</v>
      </c>
      <c r="C10" s="138">
        <v>0.45</v>
      </c>
      <c r="D10" s="199">
        <v>0.6166971079052509</v>
      </c>
      <c r="E10" s="230">
        <v>0.31310274486001899</v>
      </c>
      <c r="F10" s="38"/>
      <c r="G10" s="138">
        <v>0.48</v>
      </c>
      <c r="H10" s="175">
        <v>0.33333677491821762</v>
      </c>
      <c r="I10" s="175">
        <v>0.67900000000000005</v>
      </c>
      <c r="J10" s="138">
        <v>0.48699999999999999</v>
      </c>
      <c r="K10" s="138">
        <v>0.56999999999999995</v>
      </c>
      <c r="L10" s="138">
        <v>0.74429999999999996</v>
      </c>
      <c r="M10" s="138"/>
      <c r="N10" s="138">
        <v>0.29799999999999999</v>
      </c>
      <c r="O10" s="138">
        <v>0.55700000000000005</v>
      </c>
      <c r="P10" s="138">
        <v>0.55000000000000004</v>
      </c>
      <c r="Q10" s="205">
        <v>0.44590000000000002</v>
      </c>
      <c r="R10" s="205">
        <v>0.4695364929801964</v>
      </c>
      <c r="S10" s="138">
        <v>0.55000000000000004</v>
      </c>
      <c r="T10" s="207">
        <v>0.46580754804635144</v>
      </c>
      <c r="U10" s="208">
        <v>0.68348517494356487</v>
      </c>
      <c r="V10" s="62">
        <v>0.46</v>
      </c>
      <c r="W10" s="37"/>
      <c r="X10" s="227">
        <v>0.47099999999999997</v>
      </c>
      <c r="Y10" s="222"/>
      <c r="Z10" s="17"/>
      <c r="AA10" s="17"/>
      <c r="AB10" s="17"/>
    </row>
    <row r="11" spans="1:28" x14ac:dyDescent="0.25">
      <c r="A11" s="1" t="s">
        <v>2</v>
      </c>
      <c r="B11" s="138">
        <v>0.04</v>
      </c>
      <c r="C11" s="138">
        <v>0.01</v>
      </c>
      <c r="D11" s="199">
        <v>1.7070028786935209E-2</v>
      </c>
      <c r="E11" s="230">
        <v>0.21208861041105001</v>
      </c>
      <c r="F11" s="38"/>
      <c r="G11" s="138"/>
      <c r="H11" s="175">
        <v>5.3282937325467754E-3</v>
      </c>
      <c r="I11" s="175">
        <v>9.4200000000000006E-2</v>
      </c>
      <c r="J11" s="138">
        <v>0.129</v>
      </c>
      <c r="K11" s="138">
        <v>0</v>
      </c>
      <c r="L11" s="138">
        <v>0</v>
      </c>
      <c r="M11" s="138"/>
      <c r="N11" s="138">
        <v>3.9E-2</v>
      </c>
      <c r="O11" s="138">
        <v>0</v>
      </c>
      <c r="P11" s="138">
        <v>0.04</v>
      </c>
      <c r="Q11" s="136"/>
      <c r="R11" s="205">
        <v>8.9801728042159981E-2</v>
      </c>
      <c r="S11" s="138">
        <v>0.08</v>
      </c>
      <c r="T11" s="207">
        <v>8.9732902725774957E-2</v>
      </c>
      <c r="U11" s="208">
        <v>0</v>
      </c>
      <c r="V11" s="62"/>
      <c r="W11" s="37"/>
      <c r="X11" s="227">
        <v>5.5E-2</v>
      </c>
      <c r="Y11" s="222"/>
    </row>
    <row r="12" spans="1:28" x14ac:dyDescent="0.25">
      <c r="A12" s="1" t="s">
        <v>1</v>
      </c>
      <c r="B12" s="138"/>
      <c r="C12" s="138">
        <v>0.06</v>
      </c>
      <c r="D12" s="175">
        <v>7.0199999999999999E-2</v>
      </c>
      <c r="E12" s="230">
        <v>6.7826872680434094E-2</v>
      </c>
      <c r="F12" s="38"/>
      <c r="G12" s="138">
        <v>0.04</v>
      </c>
      <c r="H12" s="175">
        <v>5.5972115719009764E-2</v>
      </c>
      <c r="I12" s="175">
        <v>1.9099999999999999E-2</v>
      </c>
      <c r="J12" s="138"/>
      <c r="K12" s="138">
        <v>0.05</v>
      </c>
      <c r="L12" s="138">
        <v>3.8100000000000002E-2</v>
      </c>
      <c r="M12" s="138"/>
      <c r="N12" s="138">
        <v>7.0000000000000007E-2</v>
      </c>
      <c r="O12" s="138">
        <v>3.4000000000000002E-2</v>
      </c>
      <c r="P12" s="138">
        <v>7.0000000000000007E-2</v>
      </c>
      <c r="Q12" s="136"/>
      <c r="R12" s="205">
        <v>3.2349325663602303E-2</v>
      </c>
      <c r="S12" s="138"/>
      <c r="T12" s="207">
        <v>6.0622046611026346E-2</v>
      </c>
      <c r="U12" s="208">
        <v>8.7945641047640799E-2</v>
      </c>
      <c r="V12" s="62"/>
      <c r="W12" s="37"/>
      <c r="X12" s="227">
        <v>2.1999999999999999E-2</v>
      </c>
      <c r="Y12" s="222"/>
    </row>
    <row r="13" spans="1:28" x14ac:dyDescent="0.25">
      <c r="A13" s="1" t="s">
        <v>0</v>
      </c>
      <c r="B13" s="192"/>
      <c r="C13" s="192">
        <v>0.06</v>
      </c>
      <c r="D13" s="192"/>
      <c r="E13" s="231">
        <v>8.8799798291179496E-2</v>
      </c>
      <c r="F13" s="38"/>
      <c r="G13" s="138">
        <v>0.31</v>
      </c>
      <c r="H13" s="175">
        <v>3.2416968338089373E-2</v>
      </c>
      <c r="I13" s="37"/>
      <c r="J13" s="138"/>
      <c r="K13" s="138">
        <v>0</v>
      </c>
      <c r="L13" s="138">
        <v>2.8E-3</v>
      </c>
      <c r="M13" s="138"/>
      <c r="N13" s="138">
        <v>0.17599999999999999</v>
      </c>
      <c r="O13" s="138">
        <v>0</v>
      </c>
      <c r="P13" s="138"/>
      <c r="Q13" s="136"/>
      <c r="R13" s="205">
        <v>7.826551738335126E-2</v>
      </c>
      <c r="S13" s="138"/>
      <c r="T13" s="207">
        <v>0.30137365166676189</v>
      </c>
      <c r="U13" s="208">
        <v>1.1027887093854E-3</v>
      </c>
      <c r="V13" s="62">
        <v>0.2</v>
      </c>
      <c r="W13" s="37"/>
      <c r="X13" s="227">
        <v>0.223</v>
      </c>
      <c r="Y13" s="222"/>
    </row>
    <row r="14" spans="1:28" x14ac:dyDescent="0.25">
      <c r="A14" s="117" t="s">
        <v>12</v>
      </c>
      <c r="B14" s="193"/>
      <c r="C14" s="33"/>
      <c r="D14" s="33"/>
      <c r="E14" s="136"/>
      <c r="F14" s="38"/>
      <c r="G14" s="138">
        <v>0.8</v>
      </c>
      <c r="H14" s="138"/>
      <c r="I14" s="138"/>
      <c r="J14" s="138">
        <v>0.66900000000000004</v>
      </c>
      <c r="K14" s="138" t="s">
        <v>42</v>
      </c>
      <c r="L14" s="138">
        <v>0.97499999999999998</v>
      </c>
      <c r="M14" s="138"/>
      <c r="N14" s="138"/>
      <c r="O14" s="138"/>
      <c r="P14" s="138"/>
      <c r="Q14" s="209"/>
      <c r="R14" s="205">
        <v>0.47236437613019888</v>
      </c>
      <c r="S14" s="138">
        <v>0.97</v>
      </c>
      <c r="T14" s="53"/>
      <c r="U14" s="208">
        <v>1</v>
      </c>
      <c r="V14" s="70"/>
      <c r="W14" s="37"/>
      <c r="X14" s="37"/>
      <c r="Y14" s="222"/>
    </row>
    <row r="15" spans="1:28" x14ac:dyDescent="0.25">
      <c r="A15" s="5" t="s">
        <v>11</v>
      </c>
      <c r="B15" s="50"/>
      <c r="C15" s="52"/>
      <c r="D15" s="52"/>
      <c r="E15" s="32"/>
      <c r="F15" s="14"/>
      <c r="G15" s="34"/>
      <c r="H15" s="34"/>
      <c r="I15" s="181"/>
      <c r="J15" s="34"/>
      <c r="K15" s="34"/>
      <c r="L15" s="34"/>
      <c r="M15" s="34"/>
      <c r="N15" s="34"/>
      <c r="O15" s="34"/>
      <c r="P15" s="34"/>
      <c r="Q15" s="34"/>
      <c r="R15" s="34"/>
      <c r="S15" s="34"/>
      <c r="T15" s="34"/>
      <c r="U15" s="103"/>
      <c r="V15" s="50"/>
      <c r="W15" s="5"/>
      <c r="X15" s="51"/>
      <c r="Y15" s="50"/>
    </row>
    <row r="16" spans="1:28" x14ac:dyDescent="0.25">
      <c r="A16" s="1" t="s">
        <v>10</v>
      </c>
      <c r="B16" s="139">
        <v>928000</v>
      </c>
      <c r="C16" s="139">
        <v>974842</v>
      </c>
      <c r="D16" s="139">
        <v>3965174</v>
      </c>
      <c r="E16" s="200">
        <v>4174580</v>
      </c>
      <c r="F16" s="139">
        <v>7903000</v>
      </c>
      <c r="G16" s="139">
        <v>744675</v>
      </c>
      <c r="H16" s="176">
        <v>2023652</v>
      </c>
      <c r="I16" s="36">
        <v>2560000</v>
      </c>
      <c r="J16" s="139">
        <v>20131</v>
      </c>
      <c r="K16" s="139">
        <v>2400000</v>
      </c>
      <c r="L16" s="139">
        <v>1844272</v>
      </c>
      <c r="M16" s="139">
        <v>56331</v>
      </c>
      <c r="N16" s="139">
        <v>434711</v>
      </c>
      <c r="O16" s="139">
        <v>264902</v>
      </c>
      <c r="P16" s="139">
        <v>4034220</v>
      </c>
      <c r="Q16" s="110">
        <v>16466</v>
      </c>
      <c r="R16" s="139">
        <v>5646763</v>
      </c>
      <c r="S16" s="110">
        <v>148000</v>
      </c>
      <c r="T16" s="110">
        <v>166530</v>
      </c>
      <c r="U16" s="210">
        <v>7042179</v>
      </c>
      <c r="V16" s="66">
        <v>80000</v>
      </c>
      <c r="W16" s="59">
        <v>1032062</v>
      </c>
      <c r="X16" s="53">
        <v>20000000</v>
      </c>
      <c r="Y16" s="223">
        <f>SUM(B16:X16)</f>
        <v>66460490</v>
      </c>
    </row>
    <row r="17" spans="1:25" x14ac:dyDescent="0.25">
      <c r="A17" s="1" t="s">
        <v>9</v>
      </c>
      <c r="B17" s="139">
        <v>99000</v>
      </c>
      <c r="C17" s="139">
        <f>717195+42278</f>
        <v>759473</v>
      </c>
      <c r="D17" s="139"/>
      <c r="E17" s="200">
        <v>1183910</v>
      </c>
      <c r="F17" s="139">
        <v>1493000</v>
      </c>
      <c r="G17" s="139">
        <v>37373</v>
      </c>
      <c r="H17" s="176">
        <v>97551</v>
      </c>
      <c r="I17" s="36"/>
      <c r="J17" s="139">
        <v>48796</v>
      </c>
      <c r="K17" s="139"/>
      <c r="L17" s="53"/>
      <c r="M17" s="139"/>
      <c r="N17" s="139">
        <v>750000</v>
      </c>
      <c r="O17" s="139">
        <v>126222</v>
      </c>
      <c r="P17" s="139">
        <v>116282</v>
      </c>
      <c r="Q17" s="110"/>
      <c r="R17" s="139">
        <v>13046483</v>
      </c>
      <c r="S17" s="110">
        <v>360000</v>
      </c>
      <c r="T17" s="110">
        <v>131831</v>
      </c>
      <c r="U17" s="210">
        <v>20000</v>
      </c>
      <c r="V17" s="53"/>
      <c r="W17" s="59">
        <v>187637</v>
      </c>
      <c r="X17" s="53">
        <v>10493000</v>
      </c>
      <c r="Y17" s="223">
        <f>SUM(B17:X17)</f>
        <v>28950558</v>
      </c>
    </row>
    <row r="18" spans="1:25" x14ac:dyDescent="0.25">
      <c r="A18" s="1" t="s">
        <v>8</v>
      </c>
      <c r="B18" s="139">
        <v>10</v>
      </c>
      <c r="C18" s="139">
        <v>197</v>
      </c>
      <c r="D18" s="139">
        <v>18</v>
      </c>
      <c r="E18" s="200">
        <v>1650</v>
      </c>
      <c r="F18" s="139">
        <v>171</v>
      </c>
      <c r="G18" s="139">
        <v>22</v>
      </c>
      <c r="H18" s="177" t="s">
        <v>114</v>
      </c>
      <c r="I18" s="36">
        <v>286</v>
      </c>
      <c r="J18" s="139">
        <v>47</v>
      </c>
      <c r="K18" s="139">
        <v>25489</v>
      </c>
      <c r="L18" s="139">
        <v>12</v>
      </c>
      <c r="M18" s="139">
        <v>4</v>
      </c>
      <c r="N18" s="139">
        <v>71340</v>
      </c>
      <c r="O18" s="139">
        <v>24</v>
      </c>
      <c r="P18" s="139">
        <v>252</v>
      </c>
      <c r="Q18" s="110">
        <v>13</v>
      </c>
      <c r="R18" s="110">
        <v>260</v>
      </c>
      <c r="S18" s="211">
        <v>84</v>
      </c>
      <c r="T18" s="110">
        <v>189</v>
      </c>
      <c r="U18" s="210">
        <v>7</v>
      </c>
      <c r="V18" s="53">
        <v>53</v>
      </c>
      <c r="W18" s="56">
        <v>9</v>
      </c>
      <c r="X18" s="53">
        <v>1300</v>
      </c>
      <c r="Y18" s="33">
        <f>SUM(B18:X18)</f>
        <v>101437</v>
      </c>
    </row>
    <row r="19" spans="1:25" x14ac:dyDescent="0.25">
      <c r="B19" s="52"/>
      <c r="C19" s="52"/>
      <c r="D19" s="32"/>
      <c r="E19" s="32"/>
      <c r="F19" s="15"/>
      <c r="G19" s="32"/>
      <c r="H19" s="32"/>
      <c r="I19" s="32"/>
      <c r="J19" s="32"/>
      <c r="K19" s="32"/>
      <c r="L19" s="32"/>
      <c r="M19" s="32"/>
      <c r="N19" s="32"/>
      <c r="O19" s="32"/>
      <c r="P19" s="32"/>
      <c r="Q19" s="52"/>
      <c r="R19" s="52"/>
      <c r="S19" s="32"/>
      <c r="T19" s="52"/>
      <c r="U19" s="45"/>
      <c r="V19" s="52"/>
      <c r="X19" s="54"/>
      <c r="Y19" s="34"/>
    </row>
    <row r="20" spans="1:25" x14ac:dyDescent="0.25">
      <c r="A20" s="3" t="s">
        <v>51</v>
      </c>
      <c r="B20" s="34"/>
      <c r="C20" s="52"/>
      <c r="D20" s="14"/>
      <c r="E20" s="15"/>
      <c r="F20" s="14"/>
      <c r="G20" s="14"/>
      <c r="H20" s="14"/>
      <c r="I20" s="14"/>
      <c r="J20" s="14"/>
      <c r="K20" s="14"/>
      <c r="L20" s="14"/>
      <c r="M20" s="14"/>
      <c r="N20" s="14"/>
      <c r="O20" s="14"/>
      <c r="P20" s="14"/>
      <c r="Q20" s="14"/>
      <c r="R20" s="14"/>
      <c r="S20" s="14"/>
      <c r="T20" s="14"/>
      <c r="U20" s="105"/>
      <c r="V20" s="52"/>
      <c r="W20" s="3"/>
      <c r="X20" s="48"/>
      <c r="Y20" s="34"/>
    </row>
    <row r="21" spans="1:25" x14ac:dyDescent="0.25">
      <c r="A21" s="4" t="s">
        <v>7</v>
      </c>
      <c r="B21" s="155"/>
      <c r="C21" s="44"/>
      <c r="D21" s="155"/>
      <c r="E21" s="198"/>
      <c r="F21" s="197">
        <f>290.3+38.6</f>
        <v>328.90000000000003</v>
      </c>
      <c r="G21" s="197"/>
      <c r="H21" s="197"/>
      <c r="I21" s="197">
        <v>45.152877928000002</v>
      </c>
      <c r="J21" s="197"/>
      <c r="K21" s="197"/>
      <c r="L21" s="197"/>
      <c r="M21" s="197"/>
      <c r="N21" s="197"/>
      <c r="O21" s="197"/>
      <c r="P21" s="197">
        <v>1.619</v>
      </c>
      <c r="Q21" s="155"/>
      <c r="R21" s="198"/>
      <c r="S21" s="197"/>
      <c r="T21" s="109"/>
      <c r="U21" s="216"/>
      <c r="V21" s="44"/>
      <c r="W21" s="169">
        <v>3.39</v>
      </c>
      <c r="X21" s="217"/>
      <c r="Y21" s="220">
        <f>SUM(B21:X21)</f>
        <v>379.06187792800006</v>
      </c>
    </row>
    <row r="22" spans="1:25" x14ac:dyDescent="0.25">
      <c r="A22" s="4" t="s">
        <v>6</v>
      </c>
      <c r="B22" s="36"/>
      <c r="C22" s="53"/>
      <c r="D22" s="36"/>
      <c r="E22" s="108"/>
      <c r="F22" s="139">
        <f>7876000+2175000</f>
        <v>10051000</v>
      </c>
      <c r="G22" s="140"/>
      <c r="H22" s="139"/>
      <c r="I22" s="177">
        <v>2500000</v>
      </c>
      <c r="J22" s="140"/>
      <c r="K22" s="140"/>
      <c r="L22" s="140"/>
      <c r="M22" s="139"/>
      <c r="N22" s="139"/>
      <c r="O22" s="139"/>
      <c r="P22" s="139">
        <v>7392</v>
      </c>
      <c r="Q22" s="36"/>
      <c r="R22" s="110"/>
      <c r="S22" s="139"/>
      <c r="T22" s="212"/>
      <c r="U22" s="213"/>
      <c r="V22" s="53"/>
      <c r="W22" s="60">
        <v>186254</v>
      </c>
      <c r="X22" s="46"/>
      <c r="Y22" s="33">
        <f>SUM(B22:X22)</f>
        <v>12744646</v>
      </c>
    </row>
    <row r="23" spans="1:25" x14ac:dyDescent="0.25">
      <c r="A23" s="4"/>
      <c r="B23" s="32"/>
      <c r="C23" s="52"/>
      <c r="D23" s="15"/>
      <c r="E23" s="15"/>
      <c r="F23" s="15"/>
      <c r="G23" s="15"/>
      <c r="H23" s="15"/>
      <c r="I23" s="15"/>
      <c r="J23" s="15"/>
      <c r="K23" s="15"/>
      <c r="L23" s="15"/>
      <c r="M23" s="15"/>
      <c r="N23" s="15"/>
      <c r="O23" s="15"/>
      <c r="P23" s="15"/>
      <c r="Q23" s="15"/>
      <c r="R23" s="111"/>
      <c r="S23" s="15"/>
      <c r="T23" s="15"/>
      <c r="U23" s="203"/>
      <c r="V23" s="52"/>
      <c r="W23" s="2"/>
      <c r="X23" s="55"/>
      <c r="Y23" s="34"/>
    </row>
    <row r="24" spans="1:25" x14ac:dyDescent="0.25">
      <c r="A24" s="3" t="s">
        <v>52</v>
      </c>
      <c r="B24" s="34"/>
      <c r="C24" s="52"/>
      <c r="D24" s="14"/>
      <c r="E24" s="15"/>
      <c r="F24" s="14"/>
      <c r="G24" s="14"/>
      <c r="H24" s="14"/>
      <c r="I24" s="14"/>
      <c r="J24" s="14"/>
      <c r="K24" s="14"/>
      <c r="L24" s="14"/>
      <c r="M24" s="14"/>
      <c r="N24" s="14"/>
      <c r="O24" s="14"/>
      <c r="P24" s="14"/>
      <c r="Q24" s="14"/>
      <c r="R24" s="14"/>
      <c r="S24" s="14"/>
      <c r="T24" s="14"/>
      <c r="U24" s="105"/>
      <c r="V24" s="52"/>
      <c r="W24" s="3"/>
      <c r="X24" s="48"/>
      <c r="Y24" s="34"/>
    </row>
    <row r="25" spans="1:25" x14ac:dyDescent="0.25">
      <c r="A25" s="4" t="s">
        <v>7</v>
      </c>
      <c r="B25" s="155"/>
      <c r="C25" s="44"/>
      <c r="D25" s="197"/>
      <c r="E25" s="198"/>
      <c r="F25" s="197">
        <v>61.3</v>
      </c>
      <c r="G25" s="197"/>
      <c r="H25" s="197"/>
      <c r="I25" s="155"/>
      <c r="J25" s="197"/>
      <c r="K25" s="197"/>
      <c r="L25" s="197"/>
      <c r="M25" s="197"/>
      <c r="N25" s="197"/>
      <c r="O25" s="197"/>
      <c r="P25" s="197"/>
      <c r="Q25" s="155"/>
      <c r="R25" s="198"/>
      <c r="S25" s="197"/>
      <c r="T25" s="219">
        <v>0.28522671447000003</v>
      </c>
      <c r="U25" s="216"/>
      <c r="V25" s="44"/>
      <c r="W25" s="169"/>
      <c r="X25" s="217"/>
      <c r="Y25" s="220">
        <f>SUM(B25:X25)</f>
        <v>61.585226714469997</v>
      </c>
    </row>
    <row r="26" spans="1:25" x14ac:dyDescent="0.25">
      <c r="A26" s="4" t="s">
        <v>6</v>
      </c>
      <c r="B26" s="36"/>
      <c r="C26" s="53"/>
      <c r="D26" s="139"/>
      <c r="E26" s="200"/>
      <c r="F26" s="139">
        <v>7738000</v>
      </c>
      <c r="G26" s="140"/>
      <c r="H26" s="139"/>
      <c r="I26" s="36"/>
      <c r="J26" s="140"/>
      <c r="K26" s="140"/>
      <c r="L26" s="140"/>
      <c r="M26" s="139"/>
      <c r="N26" s="139"/>
      <c r="O26" s="139"/>
      <c r="P26" s="139"/>
      <c r="Q26" s="36"/>
      <c r="R26" s="110"/>
      <c r="S26" s="139"/>
      <c r="T26" s="110">
        <v>20897</v>
      </c>
      <c r="U26" s="213"/>
      <c r="V26" s="53"/>
      <c r="W26" s="60"/>
      <c r="X26" s="46"/>
      <c r="Y26" s="33">
        <f>SUM(B26:W26)</f>
        <v>7758897</v>
      </c>
    </row>
    <row r="27" spans="1:25" x14ac:dyDescent="0.25">
      <c r="A27" s="4"/>
      <c r="B27" s="32"/>
      <c r="C27" s="52"/>
      <c r="D27" s="15"/>
      <c r="E27" s="15"/>
      <c r="F27" s="15"/>
      <c r="G27" s="15"/>
      <c r="H27" s="15"/>
      <c r="I27" s="15"/>
      <c r="J27" s="15"/>
      <c r="K27" s="15"/>
      <c r="L27" s="15"/>
      <c r="M27" s="15"/>
      <c r="N27" s="15"/>
      <c r="O27" s="15"/>
      <c r="P27" s="15"/>
      <c r="Q27" s="15"/>
      <c r="R27" s="111"/>
      <c r="S27" s="15"/>
      <c r="T27" s="15"/>
      <c r="U27" s="203"/>
      <c r="V27" s="52"/>
      <c r="W27" s="2"/>
      <c r="X27" s="55"/>
      <c r="Y27" s="34"/>
    </row>
    <row r="28" spans="1:25" x14ac:dyDescent="0.25">
      <c r="A28" s="3" t="s">
        <v>53</v>
      </c>
      <c r="B28" s="34"/>
      <c r="C28" s="52"/>
      <c r="D28" s="14"/>
      <c r="E28" s="15"/>
      <c r="F28" s="14"/>
      <c r="G28" s="14"/>
      <c r="H28" s="14"/>
      <c r="I28" s="14"/>
      <c r="J28" s="14"/>
      <c r="K28" s="14"/>
      <c r="L28" s="14"/>
      <c r="M28" s="204"/>
      <c r="N28" s="14"/>
      <c r="O28" s="14"/>
      <c r="P28" s="14"/>
      <c r="Q28" s="14"/>
      <c r="R28" s="14"/>
      <c r="S28" s="14"/>
      <c r="T28" s="14"/>
      <c r="U28" s="105"/>
      <c r="V28" s="52"/>
      <c r="W28" s="3"/>
      <c r="X28" s="48"/>
      <c r="Y28" s="34"/>
    </row>
    <row r="29" spans="1:25" x14ac:dyDescent="0.25">
      <c r="A29" s="4" t="s">
        <v>7</v>
      </c>
      <c r="B29" s="155"/>
      <c r="C29" s="44"/>
      <c r="D29" s="197">
        <v>0.54769739701303277</v>
      </c>
      <c r="E29" s="198"/>
      <c r="F29" s="155"/>
      <c r="G29" s="197">
        <v>0.2</v>
      </c>
      <c r="H29" s="155">
        <v>74.377832999999995</v>
      </c>
      <c r="I29" s="197">
        <v>41.2335256191</v>
      </c>
      <c r="J29" s="197"/>
      <c r="K29" s="197"/>
      <c r="L29" s="197">
        <v>0.51846499999999995</v>
      </c>
      <c r="M29" s="197">
        <v>4.3499999999999996</v>
      </c>
      <c r="N29" s="197"/>
      <c r="O29" s="197">
        <v>3.073</v>
      </c>
      <c r="P29" s="197">
        <v>48.789000000000001</v>
      </c>
      <c r="Q29" s="155"/>
      <c r="R29" s="198"/>
      <c r="S29" s="197"/>
      <c r="T29" s="198">
        <v>16.524960297110002</v>
      </c>
      <c r="U29" s="216">
        <v>0.38</v>
      </c>
      <c r="V29" s="44"/>
      <c r="W29" s="169">
        <v>0.74</v>
      </c>
      <c r="X29" s="217"/>
      <c r="Y29" s="220">
        <f>SUM(B29:X29)</f>
        <v>190.734481313223</v>
      </c>
    </row>
    <row r="30" spans="1:25" x14ac:dyDescent="0.25">
      <c r="A30" s="4" t="s">
        <v>6</v>
      </c>
      <c r="B30" s="36"/>
      <c r="C30" s="53"/>
      <c r="D30" s="139">
        <v>622549</v>
      </c>
      <c r="E30" s="108"/>
      <c r="F30" s="42"/>
      <c r="G30" s="139">
        <v>44970</v>
      </c>
      <c r="H30" s="139">
        <v>7633830</v>
      </c>
      <c r="I30" s="139"/>
      <c r="J30" s="140"/>
      <c r="K30" s="140"/>
      <c r="L30" s="139">
        <v>285775</v>
      </c>
      <c r="M30" s="139">
        <v>1139363</v>
      </c>
      <c r="N30" s="139"/>
      <c r="O30" s="139">
        <v>55959</v>
      </c>
      <c r="P30" s="139">
        <v>4275087</v>
      </c>
      <c r="Q30" s="36"/>
      <c r="R30" s="110"/>
      <c r="S30" s="139"/>
      <c r="T30" s="110">
        <v>1933246</v>
      </c>
      <c r="U30" s="210">
        <v>446131</v>
      </c>
      <c r="V30" s="53"/>
      <c r="W30" s="60">
        <v>71825</v>
      </c>
      <c r="X30" s="46"/>
      <c r="Y30" s="33">
        <f>SUM(B30:X30)</f>
        <v>16508735</v>
      </c>
    </row>
    <row r="31" spans="1:25" x14ac:dyDescent="0.25">
      <c r="A31" s="3" t="s">
        <v>5</v>
      </c>
      <c r="B31" s="32"/>
      <c r="C31" s="52"/>
      <c r="D31" s="14"/>
      <c r="E31" s="52"/>
      <c r="F31" s="196"/>
      <c r="G31" s="14"/>
      <c r="H31" s="14"/>
      <c r="I31" s="14"/>
      <c r="J31" s="52"/>
      <c r="K31" s="52"/>
      <c r="L31" s="14"/>
      <c r="M31" s="14"/>
      <c r="N31" s="52"/>
      <c r="O31" s="14"/>
      <c r="P31" s="14"/>
      <c r="Q31" s="14"/>
      <c r="R31" s="52"/>
      <c r="S31" s="52"/>
      <c r="T31" s="14"/>
      <c r="U31" s="105"/>
      <c r="V31" s="52"/>
      <c r="W31" s="52"/>
      <c r="X31" s="15"/>
      <c r="Y31" s="34"/>
    </row>
    <row r="32" spans="1:25" x14ac:dyDescent="0.25">
      <c r="A32" s="2" t="s">
        <v>4</v>
      </c>
      <c r="B32" s="36"/>
      <c r="C32" s="53"/>
      <c r="D32" s="175">
        <v>0.37451911542443406</v>
      </c>
      <c r="E32" s="53"/>
      <c r="F32" s="42"/>
      <c r="G32" s="138">
        <v>2.2499999999999999E-2</v>
      </c>
      <c r="H32" s="175">
        <v>0.29857899425382922</v>
      </c>
      <c r="I32" s="175">
        <v>4.1500000000000002E-2</v>
      </c>
      <c r="J32" s="53"/>
      <c r="K32" s="53"/>
      <c r="L32" s="138">
        <v>0.28949999999999998</v>
      </c>
      <c r="M32" s="138">
        <v>0.05</v>
      </c>
      <c r="N32" s="53"/>
      <c r="O32" s="138">
        <v>0.376</v>
      </c>
      <c r="P32" s="138">
        <v>0.14000000000000001</v>
      </c>
      <c r="Q32" s="36"/>
      <c r="R32" s="53"/>
      <c r="S32" s="53"/>
      <c r="T32" s="207">
        <v>6.256882682863836E-2</v>
      </c>
      <c r="U32" s="205">
        <v>0.22365817926046899</v>
      </c>
      <c r="V32" s="53"/>
      <c r="W32" s="53"/>
      <c r="X32" s="36"/>
      <c r="Y32" s="33"/>
    </row>
    <row r="33" spans="1:25" x14ac:dyDescent="0.25">
      <c r="A33" s="2" t="s">
        <v>3</v>
      </c>
      <c r="B33" s="36"/>
      <c r="C33" s="53"/>
      <c r="D33" s="175">
        <v>0.52207564765968739</v>
      </c>
      <c r="E33" s="53"/>
      <c r="F33" s="42"/>
      <c r="G33" s="138">
        <v>9.35E-2</v>
      </c>
      <c r="H33" s="175">
        <v>0.56242041509970975</v>
      </c>
      <c r="I33" s="175">
        <v>0.1358</v>
      </c>
      <c r="J33" s="53"/>
      <c r="K33" s="53"/>
      <c r="L33" s="138">
        <v>0.65480000000000005</v>
      </c>
      <c r="M33" s="138">
        <v>0.63</v>
      </c>
      <c r="N33" s="53"/>
      <c r="O33" s="138">
        <v>0.48799999999999999</v>
      </c>
      <c r="P33" s="138">
        <v>0.62</v>
      </c>
      <c r="Q33" s="36"/>
      <c r="R33" s="53"/>
      <c r="S33" s="53"/>
      <c r="T33" s="207">
        <v>0.83107146214334915</v>
      </c>
      <c r="U33" s="205">
        <v>0.69427941615672006</v>
      </c>
      <c r="V33" s="53"/>
      <c r="W33" s="53"/>
      <c r="X33" s="36"/>
      <c r="Y33" s="33"/>
    </row>
    <row r="34" spans="1:25" x14ac:dyDescent="0.25">
      <c r="A34" s="4" t="s">
        <v>2</v>
      </c>
      <c r="B34" s="36"/>
      <c r="C34" s="53"/>
      <c r="D34" s="175">
        <v>3.1473959650971856E-2</v>
      </c>
      <c r="E34" s="53"/>
      <c r="F34" s="42"/>
      <c r="G34" s="57">
        <v>0</v>
      </c>
      <c r="H34" s="175">
        <v>2.3267588111305884E-3</v>
      </c>
      <c r="I34" s="175">
        <v>1.8800000000000001E-2</v>
      </c>
      <c r="J34" s="53"/>
      <c r="K34" s="53"/>
      <c r="L34" s="138">
        <v>0</v>
      </c>
      <c r="M34" s="57">
        <v>0</v>
      </c>
      <c r="N34" s="53"/>
      <c r="O34" s="138">
        <v>0</v>
      </c>
      <c r="P34" s="143">
        <v>3.0000000000000001E-3</v>
      </c>
      <c r="Q34" s="36"/>
      <c r="R34" s="53"/>
      <c r="S34" s="53"/>
      <c r="T34" s="207">
        <v>4.0170329941191579E-3</v>
      </c>
      <c r="U34" s="205">
        <v>0</v>
      </c>
      <c r="V34" s="53"/>
      <c r="W34" s="53"/>
      <c r="X34" s="36"/>
      <c r="Y34" s="33"/>
    </row>
    <row r="35" spans="1:25" x14ac:dyDescent="0.25">
      <c r="A35" s="4" t="s">
        <v>1</v>
      </c>
      <c r="B35" s="36"/>
      <c r="C35" s="53"/>
      <c r="D35" s="175">
        <v>7.1931277264906848E-2</v>
      </c>
      <c r="E35" s="53"/>
      <c r="F35" s="42"/>
      <c r="G35" s="138">
        <v>5.1999999999999998E-2</v>
      </c>
      <c r="H35" s="175">
        <v>9.7560257572100476E-2</v>
      </c>
      <c r="I35" s="175">
        <v>3.8E-3</v>
      </c>
      <c r="J35" s="53"/>
      <c r="K35" s="53"/>
      <c r="L35" s="138">
        <v>6.2E-2</v>
      </c>
      <c r="M35" s="138">
        <v>0.04</v>
      </c>
      <c r="N35" s="53"/>
      <c r="O35" s="138">
        <v>0.13600000000000001</v>
      </c>
      <c r="P35" s="138">
        <v>7.0000000000000007E-2</v>
      </c>
      <c r="Q35" s="36"/>
      <c r="R35" s="53"/>
      <c r="S35" s="53"/>
      <c r="T35" s="207">
        <v>4.6009843847126704E-2</v>
      </c>
      <c r="U35" s="205">
        <v>5.9879739527775602E-2</v>
      </c>
      <c r="V35" s="53"/>
      <c r="W35" s="53"/>
      <c r="X35" s="36"/>
      <c r="Y35" s="33"/>
    </row>
    <row r="36" spans="1:25" x14ac:dyDescent="0.25">
      <c r="A36" s="4" t="s">
        <v>0</v>
      </c>
      <c r="B36" s="36"/>
      <c r="C36" s="53"/>
      <c r="D36" s="57">
        <v>0</v>
      </c>
      <c r="E36" s="53"/>
      <c r="F36" s="42"/>
      <c r="G36" s="138">
        <v>0.83</v>
      </c>
      <c r="H36" s="175">
        <v>3.8350644023030359E-2</v>
      </c>
      <c r="I36" s="57">
        <v>0</v>
      </c>
      <c r="J36" s="53"/>
      <c r="K36" s="53"/>
      <c r="L36" s="138">
        <v>0</v>
      </c>
      <c r="M36" s="138">
        <v>0.27</v>
      </c>
      <c r="N36" s="53"/>
      <c r="O36" s="138">
        <v>0</v>
      </c>
      <c r="P36" s="57">
        <v>0</v>
      </c>
      <c r="Q36" s="36"/>
      <c r="R36" s="53"/>
      <c r="S36" s="53"/>
      <c r="T36" s="207">
        <v>5.6332834186766663E-2</v>
      </c>
      <c r="U36" s="205">
        <v>3.69975751089057E-3</v>
      </c>
      <c r="V36" s="53"/>
      <c r="W36" s="53"/>
      <c r="X36" s="36"/>
      <c r="Y36" s="33"/>
    </row>
    <row r="37" spans="1:25" x14ac:dyDescent="0.25">
      <c r="A37" s="4"/>
      <c r="B37" s="32"/>
      <c r="C37" s="52"/>
      <c r="D37" s="52"/>
      <c r="E37" s="52"/>
      <c r="F37" s="196"/>
      <c r="G37" s="52"/>
      <c r="H37" s="202"/>
      <c r="I37" s="52"/>
      <c r="J37" s="52"/>
      <c r="K37" s="52"/>
      <c r="L37" s="196"/>
      <c r="M37" s="52"/>
      <c r="N37" s="52"/>
      <c r="O37" s="52"/>
      <c r="P37" s="52"/>
      <c r="Q37" s="52"/>
      <c r="R37" s="52"/>
      <c r="S37" s="52"/>
      <c r="T37" s="214"/>
      <c r="U37" s="215"/>
      <c r="V37" s="52"/>
      <c r="W37" s="52"/>
      <c r="X37" s="15"/>
      <c r="Y37" s="34"/>
    </row>
    <row r="38" spans="1:25" x14ac:dyDescent="0.25">
      <c r="A38" s="5" t="s">
        <v>107</v>
      </c>
      <c r="B38" s="34"/>
      <c r="C38" s="52"/>
      <c r="D38" s="52"/>
      <c r="E38" s="52"/>
      <c r="F38" s="52"/>
      <c r="G38" s="52"/>
      <c r="H38" s="52"/>
      <c r="I38" s="194"/>
      <c r="J38" s="52"/>
      <c r="K38" s="52"/>
      <c r="L38" s="194"/>
      <c r="M38" s="52"/>
      <c r="N38" s="52"/>
      <c r="O38" s="52"/>
      <c r="P38" s="52"/>
      <c r="Q38" s="52"/>
      <c r="R38" s="52"/>
      <c r="S38" s="52"/>
      <c r="T38" s="194"/>
      <c r="U38" s="194"/>
      <c r="V38" s="52"/>
      <c r="W38" s="52"/>
      <c r="X38" s="52"/>
      <c r="Y38" s="34"/>
    </row>
    <row r="39" spans="1:25" x14ac:dyDescent="0.25">
      <c r="A39" s="5" t="s">
        <v>7</v>
      </c>
      <c r="B39" s="220">
        <f>B4+B21+B25+B29</f>
        <v>22.7</v>
      </c>
      <c r="C39" s="220">
        <f t="shared" ref="C39:X39" si="0">C4+C21+C25+C29</f>
        <v>32</v>
      </c>
      <c r="D39" s="220">
        <f t="shared" si="0"/>
        <v>6.5147661095289466</v>
      </c>
      <c r="E39" s="220">
        <f t="shared" si="0"/>
        <v>749.05866769217596</v>
      </c>
      <c r="F39" s="220">
        <f t="shared" si="0"/>
        <v>575</v>
      </c>
      <c r="G39" s="220">
        <f t="shared" si="0"/>
        <v>3.8000000000000003</v>
      </c>
      <c r="H39" s="220">
        <f t="shared" si="0"/>
        <v>110.174316</v>
      </c>
      <c r="I39" s="220">
        <f t="shared" si="0"/>
        <v>125.5764035471</v>
      </c>
      <c r="J39" s="220">
        <f t="shared" si="0"/>
        <v>4.33</v>
      </c>
      <c r="K39" s="220">
        <f t="shared" si="0"/>
        <v>15.9</v>
      </c>
      <c r="L39" s="220">
        <f t="shared" si="0"/>
        <v>12.752808000000002</v>
      </c>
      <c r="M39" s="220">
        <f t="shared" si="0"/>
        <v>5.1192656249999997</v>
      </c>
      <c r="N39" s="220">
        <f t="shared" si="0"/>
        <v>147.6</v>
      </c>
      <c r="O39" s="220">
        <f t="shared" si="0"/>
        <v>31.545000000000002</v>
      </c>
      <c r="P39" s="220">
        <f t="shared" si="0"/>
        <v>162.21870000000001</v>
      </c>
      <c r="Q39" s="220">
        <f t="shared" si="0"/>
        <v>1.5509999999999999</v>
      </c>
      <c r="R39" s="220">
        <f t="shared" si="0"/>
        <v>1360.152</v>
      </c>
      <c r="S39" s="220">
        <f t="shared" si="0"/>
        <v>34.799999999999997</v>
      </c>
      <c r="T39" s="220">
        <f t="shared" si="0"/>
        <v>35.237476133660003</v>
      </c>
      <c r="U39" s="220">
        <f t="shared" si="0"/>
        <v>8.91</v>
      </c>
      <c r="V39" s="220">
        <f t="shared" si="0"/>
        <v>20</v>
      </c>
      <c r="W39" s="220">
        <f t="shared" si="0"/>
        <v>20.849999999999998</v>
      </c>
      <c r="X39" s="220">
        <f t="shared" si="0"/>
        <v>1173.8</v>
      </c>
      <c r="Y39" s="220">
        <f>Y4+Y21+Y25+Y29</f>
        <v>4659.5904031074651</v>
      </c>
    </row>
    <row r="41" spans="1:25" x14ac:dyDescent="0.25">
      <c r="A41" s="5" t="s">
        <v>75</v>
      </c>
      <c r="Y41" s="1"/>
    </row>
    <row r="42" spans="1:25" x14ac:dyDescent="0.25">
      <c r="A42" s="5" t="s">
        <v>108</v>
      </c>
      <c r="F42" s="16"/>
      <c r="Y42" s="1"/>
    </row>
    <row r="43" spans="1:25" x14ac:dyDescent="0.25">
      <c r="A43" s="5" t="s">
        <v>109</v>
      </c>
      <c r="Y43" s="1"/>
    </row>
    <row r="44" spans="1:25" x14ac:dyDescent="0.25">
      <c r="Y44" s="1"/>
    </row>
    <row r="45" spans="1:25" x14ac:dyDescent="0.25">
      <c r="I45" s="201"/>
    </row>
  </sheetData>
  <sheetProtection algorithmName="SHA-512" hashValue="Kbi9x5aFGJLGADUpg7vSUEUMHMKO5CbB2NcEOH3xC0gdW1IMzz75V4uFQiq8VvlnTjB7Enh887aRB5feiwNkMA==" saltValue="rZCkrCicnqMY84JrbyIuqQ==" spinCount="100000" sheet="1" objects="1" scenarios="1" selectLockedCells="1" selectUnlockedCells="1"/>
  <pageMargins left="0.7" right="0.7" top="0.75" bottom="0.75" header="0.3" footer="0.3"/>
  <pageSetup paperSize="9" scale="42" orientation="landscape" r:id="rId1"/>
  <ignoredErrors>
    <ignoredError sqref="C17 M4" unlockedFormula="1"/>
    <ignoredError sqref="H18"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0"/>
  <sheetViews>
    <sheetView workbookViewId="0">
      <selection sqref="A1:R1048576"/>
    </sheetView>
  </sheetViews>
  <sheetFormatPr defaultColWidth="9.140625" defaultRowHeight="15" x14ac:dyDescent="0.25"/>
  <cols>
    <col min="1" max="1" width="74.28515625" style="4" customWidth="1"/>
    <col min="2" max="5" width="9.28515625" style="4" customWidth="1"/>
    <col min="6" max="7" width="9.140625" style="4"/>
    <col min="8" max="10" width="9.140625" style="1"/>
  </cols>
  <sheetData>
    <row r="1" spans="1:7" s="1" customFormat="1" ht="28.5" x14ac:dyDescent="0.45">
      <c r="A1" s="8" t="s">
        <v>25</v>
      </c>
      <c r="B1" s="4"/>
      <c r="C1" s="4"/>
      <c r="D1" s="4"/>
      <c r="E1" s="4"/>
      <c r="F1" s="4"/>
      <c r="G1" s="4"/>
    </row>
    <row r="2" spans="1:7" s="1" customFormat="1" x14ac:dyDescent="0.25">
      <c r="A2" s="5"/>
      <c r="B2" s="7">
        <v>2017</v>
      </c>
      <c r="C2" s="7">
        <v>2016</v>
      </c>
      <c r="D2" s="7">
        <v>2015</v>
      </c>
      <c r="E2" s="7">
        <v>2014</v>
      </c>
      <c r="F2" s="4"/>
      <c r="G2" s="4"/>
    </row>
    <row r="3" spans="1:7" s="5" customFormat="1" x14ac:dyDescent="0.25">
      <c r="A3" s="5" t="s">
        <v>61</v>
      </c>
    </row>
    <row r="4" spans="1:7" s="4" customFormat="1" x14ac:dyDescent="0.25">
      <c r="A4" s="2" t="s">
        <v>7</v>
      </c>
      <c r="B4" s="99">
        <v>4.33</v>
      </c>
      <c r="C4" s="99">
        <v>4.66</v>
      </c>
      <c r="D4" s="99">
        <v>4.58</v>
      </c>
      <c r="E4" s="99">
        <v>4.4000000000000004</v>
      </c>
    </row>
    <row r="5" spans="1:7" s="4" customFormat="1" x14ac:dyDescent="0.25">
      <c r="A5" s="4" t="s">
        <v>16</v>
      </c>
      <c r="B5" s="100">
        <v>0.99980000000000002</v>
      </c>
      <c r="C5" s="100">
        <v>0.99</v>
      </c>
      <c r="D5" s="100">
        <v>0.99</v>
      </c>
      <c r="E5" s="100">
        <v>0.99</v>
      </c>
    </row>
    <row r="6" spans="1:7" s="4" customFormat="1" x14ac:dyDescent="0.25">
      <c r="A6" s="4" t="s">
        <v>15</v>
      </c>
      <c r="B6" s="100">
        <v>2.0000000000000001E-4</v>
      </c>
      <c r="C6" s="100">
        <v>0.01</v>
      </c>
      <c r="D6" s="100">
        <v>0.01</v>
      </c>
      <c r="E6" s="100">
        <v>0.01</v>
      </c>
    </row>
    <row r="7" spans="1:7" s="4" customFormat="1" x14ac:dyDescent="0.25">
      <c r="A7" s="4" t="s">
        <v>14</v>
      </c>
      <c r="B7" s="100">
        <v>0</v>
      </c>
      <c r="C7" s="60">
        <v>0</v>
      </c>
      <c r="D7" s="60">
        <v>0</v>
      </c>
      <c r="E7" s="60">
        <v>0</v>
      </c>
    </row>
    <row r="8" spans="1:7" s="3" customFormat="1" x14ac:dyDescent="0.25">
      <c r="A8" s="3" t="s">
        <v>13</v>
      </c>
    </row>
    <row r="9" spans="1:7" s="4" customFormat="1" x14ac:dyDescent="0.25">
      <c r="A9" s="2" t="s">
        <v>4</v>
      </c>
      <c r="B9" s="100">
        <v>0.35799999999999998</v>
      </c>
      <c r="C9" s="100">
        <v>0.373</v>
      </c>
      <c r="D9" s="100">
        <v>0.372</v>
      </c>
      <c r="E9" s="100">
        <v>0.35</v>
      </c>
    </row>
    <row r="10" spans="1:7" s="4" customFormat="1" x14ac:dyDescent="0.25">
      <c r="A10" s="2" t="s">
        <v>3</v>
      </c>
      <c r="B10" s="100">
        <v>0.48699999999999999</v>
      </c>
      <c r="C10" s="100">
        <v>0.45700000000000002</v>
      </c>
      <c r="D10" s="100">
        <v>0.46400000000000002</v>
      </c>
      <c r="E10" s="100">
        <v>0.496</v>
      </c>
    </row>
    <row r="11" spans="1:7" s="1" customFormat="1" x14ac:dyDescent="0.25">
      <c r="A11" s="4" t="s">
        <v>2</v>
      </c>
      <c r="B11" s="100">
        <v>0.129</v>
      </c>
      <c r="C11" s="100">
        <v>0.155</v>
      </c>
      <c r="D11" s="100">
        <v>0.153</v>
      </c>
      <c r="E11" s="100">
        <v>0.14000000000000001</v>
      </c>
      <c r="F11" s="4"/>
      <c r="G11" s="4"/>
    </row>
    <row r="12" spans="1:7" s="1" customFormat="1" x14ac:dyDescent="0.25">
      <c r="A12" s="4" t="s">
        <v>1</v>
      </c>
      <c r="B12" s="100"/>
      <c r="C12" s="36"/>
      <c r="D12" s="36"/>
      <c r="E12" s="36"/>
      <c r="F12" s="4"/>
      <c r="G12" s="4"/>
    </row>
    <row r="13" spans="1:7" s="1" customFormat="1" x14ac:dyDescent="0.25">
      <c r="A13" s="4" t="s">
        <v>0</v>
      </c>
      <c r="B13" s="100"/>
      <c r="C13" s="156">
        <v>0.01</v>
      </c>
      <c r="D13" s="156">
        <v>0.01</v>
      </c>
      <c r="E13" s="156">
        <v>0.01</v>
      </c>
      <c r="F13" s="4"/>
      <c r="G13" s="4"/>
    </row>
    <row r="14" spans="1:7" s="1" customFormat="1" x14ac:dyDescent="0.25">
      <c r="A14" s="117" t="s">
        <v>12</v>
      </c>
      <c r="B14" s="100">
        <v>0.66900000000000004</v>
      </c>
      <c r="C14" s="4"/>
      <c r="D14" s="4"/>
      <c r="E14" s="4"/>
      <c r="F14" s="4"/>
      <c r="G14" s="4"/>
    </row>
    <row r="15" spans="1:7" s="5" customFormat="1" x14ac:dyDescent="0.25">
      <c r="A15" s="5" t="s">
        <v>11</v>
      </c>
    </row>
    <row r="16" spans="1:7" s="1" customFormat="1" x14ac:dyDescent="0.25">
      <c r="A16" s="4" t="s">
        <v>10</v>
      </c>
      <c r="B16" s="39">
        <v>20131</v>
      </c>
      <c r="C16" s="39">
        <v>12500</v>
      </c>
      <c r="D16" s="39">
        <v>14500</v>
      </c>
      <c r="E16" s="39">
        <v>15500</v>
      </c>
      <c r="F16" s="4"/>
      <c r="G16" s="4"/>
    </row>
    <row r="17" spans="1:7" s="1" customFormat="1" x14ac:dyDescent="0.25">
      <c r="A17" s="4" t="s">
        <v>9</v>
      </c>
      <c r="B17" s="39">
        <v>48796</v>
      </c>
      <c r="C17" s="39">
        <v>60000</v>
      </c>
      <c r="D17" s="39">
        <v>58100</v>
      </c>
      <c r="E17" s="39">
        <v>56500</v>
      </c>
      <c r="F17" s="4"/>
      <c r="G17" s="4"/>
    </row>
    <row r="18" spans="1:7" s="1" customFormat="1" x14ac:dyDescent="0.25">
      <c r="A18" s="4" t="s">
        <v>8</v>
      </c>
      <c r="B18" s="39">
        <v>47</v>
      </c>
      <c r="C18" s="39">
        <v>47</v>
      </c>
      <c r="D18" s="39">
        <v>48</v>
      </c>
      <c r="E18" s="39">
        <v>49</v>
      </c>
      <c r="F18" s="4"/>
      <c r="G18" s="4"/>
    </row>
    <row r="19" spans="1:7" s="1" customFormat="1" x14ac:dyDescent="0.25">
      <c r="A19" s="4"/>
      <c r="B19" s="4"/>
      <c r="C19" s="4"/>
      <c r="D19" s="4"/>
      <c r="E19" s="4"/>
      <c r="F19" s="4"/>
      <c r="G19" s="4"/>
    </row>
    <row r="20" spans="1:7" s="5" customFormat="1" x14ac:dyDescent="0.25">
      <c r="A20" s="3" t="s">
        <v>51</v>
      </c>
      <c r="B20" s="3"/>
    </row>
    <row r="21" spans="1:7" s="4" customFormat="1" x14ac:dyDescent="0.25">
      <c r="A21" s="4" t="s">
        <v>7</v>
      </c>
      <c r="B21" s="40"/>
      <c r="C21" s="40"/>
      <c r="D21" s="40"/>
      <c r="E21" s="40"/>
    </row>
    <row r="22" spans="1:7" s="4" customFormat="1" x14ac:dyDescent="0.25">
      <c r="A22" s="4" t="s">
        <v>6</v>
      </c>
      <c r="B22" s="40"/>
      <c r="C22" s="40"/>
      <c r="D22" s="40"/>
      <c r="E22" s="40"/>
    </row>
    <row r="23" spans="1:7" s="4" customFormat="1" x14ac:dyDescent="0.25">
      <c r="B23" s="2"/>
    </row>
    <row r="24" spans="1:7" s="5" customFormat="1" x14ac:dyDescent="0.25">
      <c r="A24" s="3" t="s">
        <v>52</v>
      </c>
      <c r="B24" s="3"/>
    </row>
    <row r="25" spans="1:7" s="4" customFormat="1" x14ac:dyDescent="0.25">
      <c r="A25" s="4" t="s">
        <v>7</v>
      </c>
      <c r="B25" s="40"/>
      <c r="C25" s="40"/>
      <c r="D25" s="40"/>
      <c r="E25" s="40"/>
    </row>
    <row r="26" spans="1:7" s="4" customFormat="1" x14ac:dyDescent="0.25">
      <c r="A26" s="4" t="s">
        <v>6</v>
      </c>
      <c r="B26" s="40"/>
      <c r="C26" s="40"/>
      <c r="D26" s="40"/>
      <c r="E26" s="40"/>
    </row>
    <row r="27" spans="1:7" s="4" customFormat="1" x14ac:dyDescent="0.25">
      <c r="B27" s="2"/>
    </row>
    <row r="28" spans="1:7" s="5" customFormat="1" x14ac:dyDescent="0.25">
      <c r="A28" s="3" t="s">
        <v>53</v>
      </c>
      <c r="B28" s="3"/>
    </row>
    <row r="29" spans="1:7" s="4" customFormat="1" x14ac:dyDescent="0.25">
      <c r="A29" s="4" t="s">
        <v>7</v>
      </c>
      <c r="B29" s="40"/>
      <c r="C29" s="40"/>
      <c r="D29" s="40"/>
      <c r="E29" s="40"/>
    </row>
    <row r="30" spans="1:7" s="4" customFormat="1" x14ac:dyDescent="0.25">
      <c r="A30" s="4" t="s">
        <v>6</v>
      </c>
      <c r="B30" s="40"/>
      <c r="C30" s="40"/>
      <c r="D30" s="40"/>
      <c r="E30" s="40"/>
    </row>
  </sheetData>
  <sheetProtection algorithmName="SHA-512" hashValue="usJH+mHHsaIJg4rPoo0Ih91Sp1EqYyyeVLE0fJIyaMlL1prEF0t7SjcnXaYAOHV1wlil3nsI0BwpDxgXDoskMQ==" saltValue="shQd4zkzTvJEWBB16H2ISQ==" spinCount="100000" sheet="1" objects="1" scenarios="1" selectLockedCells="1" selectUnlockedCells="1"/>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0"/>
  <sheetViews>
    <sheetView workbookViewId="0"/>
  </sheetViews>
  <sheetFormatPr defaultColWidth="9.140625" defaultRowHeight="15" x14ac:dyDescent="0.25"/>
  <cols>
    <col min="1" max="1" width="74.28515625" style="4" customWidth="1"/>
    <col min="2" max="2" width="8.85546875" style="4" bestFit="1" customWidth="1"/>
    <col min="3" max="7" width="9.140625" style="4"/>
    <col min="8" max="8" width="9.140625" style="118"/>
  </cols>
  <sheetData>
    <row r="1" spans="1:8" s="1" customFormat="1" ht="28.5" x14ac:dyDescent="0.45">
      <c r="A1" s="8" t="s">
        <v>43</v>
      </c>
      <c r="B1" s="4"/>
      <c r="C1" s="4"/>
      <c r="D1" s="4"/>
      <c r="E1" s="4"/>
      <c r="F1" s="4"/>
      <c r="G1" s="4"/>
      <c r="H1" s="4"/>
    </row>
    <row r="2" spans="1:8" s="1" customFormat="1" x14ac:dyDescent="0.25">
      <c r="A2" s="5"/>
      <c r="B2" s="7">
        <v>2017</v>
      </c>
      <c r="C2" s="7">
        <v>2016</v>
      </c>
      <c r="D2" s="7">
        <v>2015</v>
      </c>
      <c r="E2" s="7">
        <v>2014</v>
      </c>
      <c r="F2" s="7">
        <v>2013</v>
      </c>
      <c r="G2" s="4"/>
      <c r="H2" s="4"/>
    </row>
    <row r="3" spans="1:8" s="5" customFormat="1" x14ac:dyDescent="0.25">
      <c r="A3" s="5" t="s">
        <v>61</v>
      </c>
    </row>
    <row r="4" spans="1:8" s="4" customFormat="1" x14ac:dyDescent="0.25">
      <c r="A4" s="2" t="s">
        <v>7</v>
      </c>
      <c r="B4" s="157">
        <v>15.9</v>
      </c>
      <c r="C4" s="158">
        <v>13.9</v>
      </c>
      <c r="D4" s="158">
        <v>12.2</v>
      </c>
      <c r="E4" s="158">
        <v>10.3</v>
      </c>
      <c r="F4" s="158">
        <v>8.6</v>
      </c>
    </row>
    <row r="5" spans="1:8" s="4" customFormat="1" x14ac:dyDescent="0.25">
      <c r="A5" s="4" t="s">
        <v>16</v>
      </c>
      <c r="B5" s="138">
        <v>0</v>
      </c>
      <c r="C5" s="156">
        <v>0</v>
      </c>
      <c r="D5" s="156">
        <v>0</v>
      </c>
      <c r="E5" s="156">
        <v>0</v>
      </c>
      <c r="F5" s="156">
        <v>0</v>
      </c>
    </row>
    <row r="6" spans="1:8" s="4" customFormat="1" x14ac:dyDescent="0.25">
      <c r="A6" s="4" t="s">
        <v>15</v>
      </c>
      <c r="B6" s="138">
        <v>1</v>
      </c>
      <c r="C6" s="156">
        <v>1</v>
      </c>
      <c r="D6" s="156">
        <v>1</v>
      </c>
      <c r="E6" s="156">
        <v>1</v>
      </c>
      <c r="F6" s="156">
        <v>1</v>
      </c>
    </row>
    <row r="7" spans="1:8" s="4" customFormat="1" x14ac:dyDescent="0.25">
      <c r="A7" s="4" t="s">
        <v>14</v>
      </c>
      <c r="B7" s="138">
        <v>0</v>
      </c>
      <c r="C7" s="156">
        <v>0</v>
      </c>
      <c r="D7" s="156">
        <v>0</v>
      </c>
      <c r="E7" s="156">
        <v>0</v>
      </c>
      <c r="F7" s="156">
        <v>0</v>
      </c>
    </row>
    <row r="8" spans="1:8" s="3" customFormat="1" x14ac:dyDescent="0.25">
      <c r="A8" s="3" t="s">
        <v>13</v>
      </c>
      <c r="B8" s="14"/>
      <c r="C8" s="14"/>
      <c r="D8" s="14"/>
      <c r="E8" s="14"/>
      <c r="F8" s="14"/>
    </row>
    <row r="9" spans="1:8" s="4" customFormat="1" x14ac:dyDescent="0.25">
      <c r="A9" s="2" t="s">
        <v>4</v>
      </c>
      <c r="B9" s="138">
        <v>0.38</v>
      </c>
      <c r="C9" s="57">
        <v>0.30841178037622669</v>
      </c>
      <c r="D9" s="57">
        <v>0.30841178037622669</v>
      </c>
      <c r="E9" s="57">
        <v>0.30676351301482763</v>
      </c>
      <c r="F9" s="57">
        <v>0.31677213079044736</v>
      </c>
    </row>
    <row r="10" spans="1:8" s="4" customFormat="1" x14ac:dyDescent="0.25">
      <c r="A10" s="2" t="s">
        <v>3</v>
      </c>
      <c r="B10" s="138">
        <v>0.56999999999999995</v>
      </c>
      <c r="C10" s="57">
        <v>0.56658999449096148</v>
      </c>
      <c r="D10" s="57">
        <v>0.56658999449096148</v>
      </c>
      <c r="E10" s="57">
        <v>0.56983208241370098</v>
      </c>
      <c r="F10" s="57">
        <v>0.56489902978526274</v>
      </c>
    </row>
    <row r="11" spans="1:8" s="1" customFormat="1" x14ac:dyDescent="0.25">
      <c r="A11" s="4" t="s">
        <v>2</v>
      </c>
      <c r="B11" s="138">
        <v>0</v>
      </c>
      <c r="C11" s="57">
        <v>0</v>
      </c>
      <c r="D11" s="57">
        <v>0</v>
      </c>
      <c r="E11" s="57">
        <v>0</v>
      </c>
      <c r="F11" s="57">
        <v>0</v>
      </c>
      <c r="G11" s="4"/>
      <c r="H11" s="4"/>
    </row>
    <row r="12" spans="1:8" s="1" customFormat="1" x14ac:dyDescent="0.25">
      <c r="A12" s="4" t="s">
        <v>1</v>
      </c>
      <c r="B12" s="138">
        <v>0.05</v>
      </c>
      <c r="C12" s="57">
        <v>6.3E-2</v>
      </c>
      <c r="D12" s="57">
        <v>7.0919684330828903E-2</v>
      </c>
      <c r="E12" s="57">
        <v>6.2471446040707382E-2</v>
      </c>
      <c r="F12" s="57">
        <v>4.628632591957741E-2</v>
      </c>
      <c r="G12" s="4"/>
      <c r="H12" s="4"/>
    </row>
    <row r="13" spans="1:8" s="1" customFormat="1" x14ac:dyDescent="0.25">
      <c r="A13" s="4" t="s">
        <v>0</v>
      </c>
      <c r="B13" s="138">
        <v>0</v>
      </c>
      <c r="C13" s="57">
        <v>5.4899999999999997E-2</v>
      </c>
      <c r="D13" s="57">
        <v>5.4078540801982856E-2</v>
      </c>
      <c r="E13" s="57">
        <v>6.0932958530764046E-2</v>
      </c>
      <c r="F13" s="57">
        <v>7.2042513504712538E-2</v>
      </c>
      <c r="G13" s="4"/>
      <c r="H13" s="4"/>
    </row>
    <row r="14" spans="1:8" s="1" customFormat="1" x14ac:dyDescent="0.25">
      <c r="A14" s="117" t="s">
        <v>12</v>
      </c>
      <c r="B14" s="138" t="s">
        <v>42</v>
      </c>
      <c r="C14" s="32"/>
      <c r="D14" s="32"/>
      <c r="E14" s="32"/>
      <c r="F14" s="32"/>
      <c r="G14" s="4"/>
      <c r="H14" s="4"/>
    </row>
    <row r="15" spans="1:8" s="5" customFormat="1" x14ac:dyDescent="0.25">
      <c r="A15" s="5" t="s">
        <v>11</v>
      </c>
      <c r="B15" s="34"/>
      <c r="C15" s="34"/>
      <c r="D15" s="34"/>
      <c r="E15" s="34"/>
      <c r="F15" s="34"/>
    </row>
    <row r="16" spans="1:8" s="1" customFormat="1" x14ac:dyDescent="0.25">
      <c r="A16" s="4" t="s">
        <v>10</v>
      </c>
      <c r="B16" s="139">
        <v>2400000</v>
      </c>
      <c r="C16" s="53">
        <v>2181000</v>
      </c>
      <c r="D16" s="53">
        <v>1993000</v>
      </c>
      <c r="E16" s="53">
        <v>1783000</v>
      </c>
      <c r="F16" s="53">
        <v>1536000</v>
      </c>
      <c r="G16" s="4"/>
      <c r="H16" s="4"/>
    </row>
    <row r="17" spans="1:8" s="1" customFormat="1" x14ac:dyDescent="0.25">
      <c r="A17" s="4" t="s">
        <v>9</v>
      </c>
      <c r="B17" s="139" t="s">
        <v>33</v>
      </c>
      <c r="C17" s="53" t="s">
        <v>45</v>
      </c>
      <c r="D17" s="53" t="s">
        <v>45</v>
      </c>
      <c r="E17" s="53" t="s">
        <v>45</v>
      </c>
      <c r="F17" s="53" t="s">
        <v>45</v>
      </c>
      <c r="G17" s="4"/>
      <c r="H17" s="4"/>
    </row>
    <row r="18" spans="1:8" s="1" customFormat="1" x14ac:dyDescent="0.25">
      <c r="A18" s="4" t="s">
        <v>8</v>
      </c>
      <c r="B18" s="139">
        <v>25489</v>
      </c>
      <c r="C18" s="53">
        <v>24248</v>
      </c>
      <c r="D18" s="53">
        <v>22034</v>
      </c>
      <c r="E18" s="53">
        <v>19945</v>
      </c>
      <c r="F18" s="53">
        <v>14483</v>
      </c>
      <c r="G18" s="4"/>
      <c r="H18" s="4"/>
    </row>
    <row r="19" spans="1:8" s="1" customFormat="1" x14ac:dyDescent="0.25">
      <c r="A19" s="4"/>
      <c r="B19" s="32"/>
      <c r="C19" s="32"/>
      <c r="D19" s="32"/>
      <c r="E19" s="32"/>
      <c r="F19" s="32"/>
      <c r="G19" s="4"/>
      <c r="H19" s="4"/>
    </row>
    <row r="20" spans="1:8" s="5" customFormat="1" x14ac:dyDescent="0.25">
      <c r="A20" s="3" t="s">
        <v>51</v>
      </c>
      <c r="B20" s="14"/>
      <c r="C20" s="34"/>
      <c r="D20" s="34"/>
      <c r="E20" s="34"/>
      <c r="F20" s="34"/>
    </row>
    <row r="21" spans="1:8" s="4" customFormat="1" x14ac:dyDescent="0.25">
      <c r="A21" s="4" t="s">
        <v>7</v>
      </c>
      <c r="B21" s="140"/>
      <c r="C21" s="140"/>
      <c r="D21" s="140"/>
      <c r="E21" s="140"/>
      <c r="F21" s="140"/>
    </row>
    <row r="22" spans="1:8" s="4" customFormat="1" x14ac:dyDescent="0.25">
      <c r="A22" s="4" t="s">
        <v>6</v>
      </c>
      <c r="B22" s="140"/>
      <c r="C22" s="140"/>
      <c r="D22" s="140"/>
      <c r="E22" s="140"/>
      <c r="F22" s="140"/>
    </row>
    <row r="23" spans="1:8" s="4" customFormat="1" x14ac:dyDescent="0.25">
      <c r="B23" s="15"/>
      <c r="C23" s="32"/>
      <c r="D23" s="32"/>
      <c r="E23" s="32"/>
      <c r="F23" s="32"/>
    </row>
    <row r="24" spans="1:8" s="5" customFormat="1" x14ac:dyDescent="0.25">
      <c r="A24" s="3" t="s">
        <v>52</v>
      </c>
      <c r="B24" s="14"/>
      <c r="C24" s="34"/>
      <c r="D24" s="34"/>
      <c r="E24" s="34"/>
      <c r="F24" s="34"/>
    </row>
    <row r="25" spans="1:8" s="4" customFormat="1" x14ac:dyDescent="0.25">
      <c r="A25" s="4" t="s">
        <v>7</v>
      </c>
      <c r="B25" s="140"/>
      <c r="C25" s="140"/>
      <c r="D25" s="140"/>
      <c r="E25" s="140"/>
      <c r="F25" s="140"/>
    </row>
    <row r="26" spans="1:8" s="4" customFormat="1" x14ac:dyDescent="0.25">
      <c r="A26" s="4" t="s">
        <v>6</v>
      </c>
      <c r="B26" s="140"/>
      <c r="C26" s="140"/>
      <c r="D26" s="140"/>
      <c r="E26" s="140"/>
      <c r="F26" s="140"/>
    </row>
    <row r="27" spans="1:8" s="4" customFormat="1" x14ac:dyDescent="0.25">
      <c r="B27" s="15"/>
      <c r="C27" s="32"/>
      <c r="D27" s="32"/>
      <c r="E27" s="32"/>
      <c r="F27" s="32"/>
    </row>
    <row r="28" spans="1:8" s="5" customFormat="1" x14ac:dyDescent="0.25">
      <c r="A28" s="3" t="s">
        <v>53</v>
      </c>
      <c r="B28" s="14"/>
      <c r="C28" s="34"/>
      <c r="D28" s="34"/>
      <c r="E28" s="34"/>
      <c r="F28" s="34"/>
    </row>
    <row r="29" spans="1:8" s="4" customFormat="1" x14ac:dyDescent="0.25">
      <c r="A29" s="4" t="s">
        <v>7</v>
      </c>
      <c r="B29" s="140"/>
      <c r="C29" s="140"/>
      <c r="D29" s="140"/>
      <c r="E29" s="140"/>
      <c r="F29" s="140"/>
    </row>
    <row r="30" spans="1:8" s="4" customFormat="1" x14ac:dyDescent="0.25">
      <c r="A30" s="4" t="s">
        <v>6</v>
      </c>
      <c r="B30" s="140"/>
      <c r="C30" s="140"/>
      <c r="D30" s="140"/>
      <c r="E30" s="140"/>
      <c r="F30" s="140"/>
    </row>
  </sheetData>
  <sheetProtection algorithmName="SHA-512" hashValue="XzqZP/LCdQSvW61tZxP3KmI7xz85BfZFUHP5mfYLBU7QMjK4b8yWmyUmGIuO27/KqHa9OeD0h4gAMwZsalDLEQ==" saltValue="9/5T3r78suoO7+3/ziuueA==" spinCount="100000" sheet="1" objects="1" scenarios="1" selectLockedCells="1" selectUnlockedCells="1"/>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6"/>
  <sheetViews>
    <sheetView workbookViewId="0">
      <selection sqref="A1:N1048576"/>
    </sheetView>
  </sheetViews>
  <sheetFormatPr defaultColWidth="9.140625" defaultRowHeight="15" x14ac:dyDescent="0.25"/>
  <cols>
    <col min="1" max="1" width="74.28515625" style="4" customWidth="1"/>
    <col min="2" max="6" width="9.28515625" style="4" customWidth="1"/>
    <col min="7" max="8" width="9.140625" style="4"/>
  </cols>
  <sheetData>
    <row r="1" spans="1:8" s="1" customFormat="1" ht="28.5" x14ac:dyDescent="0.45">
      <c r="A1" s="8" t="s">
        <v>26</v>
      </c>
      <c r="B1" s="4"/>
      <c r="C1" s="4"/>
      <c r="D1" s="4"/>
      <c r="E1" s="4"/>
      <c r="F1" s="4"/>
      <c r="G1" s="4"/>
      <c r="H1" s="4"/>
    </row>
    <row r="2" spans="1:8" s="1" customFormat="1" x14ac:dyDescent="0.25">
      <c r="A2" s="5"/>
      <c r="B2" s="7">
        <v>2017</v>
      </c>
      <c r="C2" s="7">
        <v>2016</v>
      </c>
      <c r="D2" s="7">
        <v>2015</v>
      </c>
      <c r="E2" s="7">
        <v>2014</v>
      </c>
      <c r="F2" s="7">
        <v>2013</v>
      </c>
      <c r="G2" s="4"/>
      <c r="H2" s="4"/>
    </row>
    <row r="3" spans="1:8" s="5" customFormat="1" x14ac:dyDescent="0.25">
      <c r="A3" s="5" t="s">
        <v>61</v>
      </c>
    </row>
    <row r="4" spans="1:8" s="4" customFormat="1" x14ac:dyDescent="0.25">
      <c r="A4" s="2" t="s">
        <v>7</v>
      </c>
      <c r="B4" s="163">
        <v>12.234343000000001</v>
      </c>
      <c r="C4" s="169">
        <v>11.1381</v>
      </c>
      <c r="D4" s="169">
        <v>9.6928180000000008</v>
      </c>
      <c r="E4" s="169">
        <v>8.6513629999999999</v>
      </c>
      <c r="F4" s="171">
        <v>7.6257299999999999</v>
      </c>
    </row>
    <row r="5" spans="1:8" s="4" customFormat="1" x14ac:dyDescent="0.25">
      <c r="A5" s="4" t="s">
        <v>16</v>
      </c>
      <c r="B5" s="100">
        <v>0</v>
      </c>
      <c r="C5" s="36" t="s">
        <v>104</v>
      </c>
      <c r="D5" s="36" t="s">
        <v>104</v>
      </c>
      <c r="E5" s="36" t="s">
        <v>104</v>
      </c>
      <c r="F5" s="36" t="s">
        <v>104</v>
      </c>
    </row>
    <row r="6" spans="1:8" s="4" customFormat="1" x14ac:dyDescent="0.25">
      <c r="A6" s="4" t="s">
        <v>15</v>
      </c>
      <c r="B6" s="100">
        <v>1</v>
      </c>
      <c r="C6" s="156">
        <v>1</v>
      </c>
      <c r="D6" s="156">
        <v>1</v>
      </c>
      <c r="E6" s="156">
        <v>1</v>
      </c>
      <c r="F6" s="156">
        <v>1</v>
      </c>
    </row>
    <row r="7" spans="1:8" s="4" customFormat="1" x14ac:dyDescent="0.25">
      <c r="A7" s="4" t="s">
        <v>14</v>
      </c>
      <c r="B7" s="100">
        <v>0</v>
      </c>
      <c r="C7" s="36" t="s">
        <v>104</v>
      </c>
      <c r="D7" s="36" t="s">
        <v>104</v>
      </c>
      <c r="E7" s="36" t="s">
        <v>104</v>
      </c>
      <c r="F7" s="36" t="s">
        <v>104</v>
      </c>
    </row>
    <row r="8" spans="1:8" s="3" customFormat="1" x14ac:dyDescent="0.25">
      <c r="A8" s="3" t="s">
        <v>13</v>
      </c>
    </row>
    <row r="9" spans="1:8" s="4" customFormat="1" x14ac:dyDescent="0.25">
      <c r="A9" s="2" t="s">
        <v>4</v>
      </c>
      <c r="B9" s="100">
        <v>0.22220000000000001</v>
      </c>
      <c r="C9" s="172">
        <v>0.19539999999999999</v>
      </c>
      <c r="D9" s="172">
        <v>0.18953111643438253</v>
      </c>
      <c r="E9" s="172">
        <v>0.18423976242903273</v>
      </c>
      <c r="F9" s="172">
        <v>0.19102926879954626</v>
      </c>
    </row>
    <row r="10" spans="1:8" s="4" customFormat="1" x14ac:dyDescent="0.25">
      <c r="A10" s="2" t="s">
        <v>3</v>
      </c>
      <c r="B10" s="100">
        <v>0.74429999999999996</v>
      </c>
      <c r="C10" s="172">
        <v>0.77688400000000002</v>
      </c>
      <c r="D10" s="172">
        <v>0.74652869471548788</v>
      </c>
      <c r="E10" s="172">
        <v>0.73431015540391043</v>
      </c>
      <c r="F10" s="172">
        <v>0.71234316348043936</v>
      </c>
    </row>
    <row r="11" spans="1:8" s="1" customFormat="1" x14ac:dyDescent="0.25">
      <c r="A11" s="4" t="s">
        <v>2</v>
      </c>
      <c r="B11" s="100">
        <v>0</v>
      </c>
      <c r="C11" s="172">
        <v>0</v>
      </c>
      <c r="D11" s="173" t="s">
        <v>104</v>
      </c>
      <c r="E11" s="173" t="s">
        <v>104</v>
      </c>
      <c r="F11" s="173" t="s">
        <v>104</v>
      </c>
      <c r="G11" s="4"/>
      <c r="H11" s="4"/>
    </row>
    <row r="12" spans="1:8" s="1" customFormat="1" x14ac:dyDescent="0.25">
      <c r="A12" s="4" t="s">
        <v>1</v>
      </c>
      <c r="B12" s="100">
        <v>3.8100000000000002E-2</v>
      </c>
      <c r="C12" s="172">
        <v>2.7300000000000001E-2</v>
      </c>
      <c r="D12" s="162">
        <v>1.9600778517138776E-2</v>
      </c>
      <c r="E12" s="162">
        <v>3.7741603159077812E-2</v>
      </c>
      <c r="F12" s="162">
        <v>3.1966143659435932E-2</v>
      </c>
      <c r="G12" s="4"/>
      <c r="H12" s="4"/>
    </row>
    <row r="13" spans="1:8" s="1" customFormat="1" x14ac:dyDescent="0.25">
      <c r="A13" s="4" t="s">
        <v>0</v>
      </c>
      <c r="B13" s="100">
        <v>2.8E-3</v>
      </c>
      <c r="C13" s="172">
        <v>4.1599999999999998E-2</v>
      </c>
      <c r="D13" s="162">
        <v>5.9949115792375871E-2</v>
      </c>
      <c r="E13" s="162">
        <v>5.5201397167378034E-2</v>
      </c>
      <c r="F13" s="162">
        <v>6.466142406057851E-2</v>
      </c>
      <c r="G13" s="4"/>
      <c r="H13" s="4"/>
    </row>
    <row r="14" spans="1:8" s="1" customFormat="1" x14ac:dyDescent="0.25">
      <c r="A14" s="117" t="s">
        <v>12</v>
      </c>
      <c r="B14" s="100">
        <v>0.97499999999999998</v>
      </c>
      <c r="C14" s="4"/>
      <c r="D14" s="4"/>
      <c r="E14" s="4"/>
      <c r="F14" s="4"/>
      <c r="G14" s="4"/>
      <c r="H14" s="4"/>
    </row>
    <row r="15" spans="1:8" s="5" customFormat="1" x14ac:dyDescent="0.25">
      <c r="A15" s="5" t="s">
        <v>11</v>
      </c>
    </row>
    <row r="16" spans="1:8" s="1" customFormat="1" x14ac:dyDescent="0.25">
      <c r="A16" s="4" t="s">
        <v>10</v>
      </c>
      <c r="B16" s="39">
        <v>1844272</v>
      </c>
      <c r="C16" s="42">
        <v>1784169</v>
      </c>
      <c r="D16" s="42">
        <v>1731181</v>
      </c>
      <c r="E16" s="42">
        <v>1705720</v>
      </c>
      <c r="F16" s="42">
        <v>1702218</v>
      </c>
      <c r="G16" s="4"/>
      <c r="H16" s="4"/>
    </row>
    <row r="17" spans="1:8" s="1" customFormat="1" x14ac:dyDescent="0.25">
      <c r="A17" s="4" t="s">
        <v>9</v>
      </c>
      <c r="B17" s="53" t="s">
        <v>45</v>
      </c>
      <c r="C17" s="53" t="s">
        <v>45</v>
      </c>
      <c r="D17" s="53" t="s">
        <v>45</v>
      </c>
      <c r="E17" s="53" t="s">
        <v>45</v>
      </c>
      <c r="F17" s="53" t="s">
        <v>45</v>
      </c>
      <c r="G17" s="4"/>
      <c r="H17" s="4"/>
    </row>
    <row r="18" spans="1:8" s="1" customFormat="1" x14ac:dyDescent="0.25">
      <c r="A18" s="4" t="s">
        <v>8</v>
      </c>
      <c r="B18" s="39">
        <v>12</v>
      </c>
      <c r="C18" s="42">
        <v>12</v>
      </c>
      <c r="D18" s="53">
        <v>12</v>
      </c>
      <c r="E18" s="53">
        <v>12</v>
      </c>
      <c r="F18" s="53">
        <v>4</v>
      </c>
      <c r="G18" s="4"/>
      <c r="H18" s="4"/>
    </row>
    <row r="19" spans="1:8" s="1" customFormat="1" x14ac:dyDescent="0.25">
      <c r="A19" s="4"/>
      <c r="B19" s="4"/>
      <c r="C19" s="4"/>
      <c r="D19" s="4"/>
      <c r="E19" s="4"/>
      <c r="F19" s="4"/>
      <c r="G19" s="4"/>
      <c r="H19" s="4"/>
    </row>
    <row r="20" spans="1:8" s="5" customFormat="1" x14ac:dyDescent="0.25">
      <c r="A20" s="3" t="s">
        <v>51</v>
      </c>
      <c r="B20" s="3"/>
    </row>
    <row r="21" spans="1:8" s="4" customFormat="1" x14ac:dyDescent="0.25">
      <c r="A21" s="4" t="s">
        <v>7</v>
      </c>
      <c r="B21" s="40"/>
      <c r="C21" s="40"/>
      <c r="D21" s="40"/>
      <c r="E21" s="40"/>
      <c r="F21" s="40"/>
    </row>
    <row r="22" spans="1:8" s="4" customFormat="1" x14ac:dyDescent="0.25">
      <c r="A22" s="4" t="s">
        <v>6</v>
      </c>
      <c r="B22" s="40"/>
      <c r="C22" s="40"/>
      <c r="D22" s="40"/>
      <c r="E22" s="40"/>
      <c r="F22" s="40"/>
    </row>
    <row r="23" spans="1:8" s="4" customFormat="1" x14ac:dyDescent="0.25">
      <c r="B23" s="2"/>
    </row>
    <row r="24" spans="1:8" s="5" customFormat="1" x14ac:dyDescent="0.25">
      <c r="A24" s="3" t="s">
        <v>52</v>
      </c>
      <c r="B24" s="3"/>
    </row>
    <row r="25" spans="1:8" s="4" customFormat="1" x14ac:dyDescent="0.25">
      <c r="A25" s="4" t="s">
        <v>7</v>
      </c>
      <c r="B25" s="40"/>
      <c r="C25" s="40"/>
      <c r="D25" s="40"/>
      <c r="E25" s="40"/>
      <c r="F25" s="40"/>
    </row>
    <row r="26" spans="1:8" s="4" customFormat="1" x14ac:dyDescent="0.25">
      <c r="A26" s="4" t="s">
        <v>6</v>
      </c>
      <c r="B26" s="40"/>
      <c r="C26" s="40"/>
      <c r="D26" s="40"/>
      <c r="E26" s="40"/>
      <c r="F26" s="40"/>
    </row>
    <row r="27" spans="1:8" s="4" customFormat="1" x14ac:dyDescent="0.25">
      <c r="B27" s="2"/>
    </row>
    <row r="28" spans="1:8" s="5" customFormat="1" x14ac:dyDescent="0.25">
      <c r="A28" s="3" t="s">
        <v>53</v>
      </c>
      <c r="B28" s="3"/>
    </row>
    <row r="29" spans="1:8" s="4" customFormat="1" x14ac:dyDescent="0.25">
      <c r="A29" s="4" t="s">
        <v>7</v>
      </c>
      <c r="B29" s="40">
        <v>0.51846499999999995</v>
      </c>
      <c r="C29" s="169">
        <v>0.46950199999999997</v>
      </c>
      <c r="D29" s="169">
        <v>0.39879999999999999</v>
      </c>
      <c r="E29" s="169">
        <v>0.34614899999999998</v>
      </c>
      <c r="F29" s="171">
        <v>0.289134</v>
      </c>
    </row>
    <row r="30" spans="1:8" s="4" customFormat="1" x14ac:dyDescent="0.25">
      <c r="A30" s="4" t="s">
        <v>6</v>
      </c>
      <c r="B30" s="39">
        <v>285775</v>
      </c>
      <c r="C30" s="42">
        <v>257049</v>
      </c>
      <c r="D30" s="42">
        <v>236948</v>
      </c>
      <c r="E30" s="42">
        <v>220507</v>
      </c>
      <c r="F30" s="42">
        <v>204546</v>
      </c>
    </row>
    <row r="31" spans="1:8" x14ac:dyDescent="0.25">
      <c r="A31" s="3" t="s">
        <v>69</v>
      </c>
      <c r="B31" s="3"/>
    </row>
    <row r="32" spans="1:8" x14ac:dyDescent="0.25">
      <c r="A32" s="2" t="s">
        <v>4</v>
      </c>
      <c r="B32" s="100">
        <v>0.28949999999999998</v>
      </c>
    </row>
    <row r="33" spans="1:2" x14ac:dyDescent="0.25">
      <c r="A33" s="2" t="s">
        <v>3</v>
      </c>
      <c r="B33" s="100">
        <v>0.65480000000000005</v>
      </c>
    </row>
    <row r="34" spans="1:2" x14ac:dyDescent="0.25">
      <c r="A34" s="4" t="s">
        <v>2</v>
      </c>
      <c r="B34" s="100">
        <v>0</v>
      </c>
    </row>
    <row r="35" spans="1:2" x14ac:dyDescent="0.25">
      <c r="A35" s="4" t="s">
        <v>1</v>
      </c>
      <c r="B35" s="100">
        <v>6.2E-2</v>
      </c>
    </row>
    <row r="36" spans="1:2" x14ac:dyDescent="0.25">
      <c r="A36" s="4" t="s">
        <v>0</v>
      </c>
      <c r="B36" s="100">
        <v>0</v>
      </c>
    </row>
  </sheetData>
  <sheetProtection algorithmName="SHA-512" hashValue="my0ZIrSU6ayEQSl52vfrcoDfSVqMauZNTNyu358Z8NtlJNZVe1708z6JquPe3MdL1RMwT9I9iogfluekvMqY7Q==" saltValue="scwTOdM4L0xxFIlWfJ1EUw==" spinCount="100000" sheet="1" objects="1" scenarios="1" selectLockedCells="1" selectUnlockedCells="1"/>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1"/>
  <sheetViews>
    <sheetView workbookViewId="0">
      <selection sqref="A1:N1048576"/>
    </sheetView>
  </sheetViews>
  <sheetFormatPr defaultColWidth="9.140625" defaultRowHeight="15" x14ac:dyDescent="0.25"/>
  <cols>
    <col min="1" max="1" width="74.28515625" style="4" customWidth="1"/>
    <col min="2" max="2" width="8" style="125" bestFit="1" customWidth="1"/>
    <col min="3" max="8" width="9.140625" style="4"/>
    <col min="9" max="11" width="9.140625" style="118"/>
  </cols>
  <sheetData>
    <row r="1" spans="1:11" s="1" customFormat="1" ht="28.5" x14ac:dyDescent="0.45">
      <c r="A1" s="8" t="s">
        <v>28</v>
      </c>
      <c r="B1" s="125"/>
      <c r="C1" s="4"/>
      <c r="D1" s="4"/>
      <c r="E1" s="4"/>
      <c r="F1" s="4"/>
      <c r="G1" s="4"/>
      <c r="H1" s="4"/>
      <c r="I1" s="4"/>
      <c r="J1" s="4"/>
      <c r="K1" s="4"/>
    </row>
    <row r="2" spans="1:11" s="1" customFormat="1" x14ac:dyDescent="0.25">
      <c r="A2" s="5"/>
      <c r="B2" s="7">
        <v>2017</v>
      </c>
      <c r="C2" s="7">
        <v>2016</v>
      </c>
      <c r="D2" s="7">
        <v>2015</v>
      </c>
      <c r="E2" s="7">
        <v>2014</v>
      </c>
      <c r="F2" s="7">
        <v>2013</v>
      </c>
      <c r="G2" s="4"/>
      <c r="H2" s="4"/>
      <c r="I2" s="4"/>
      <c r="J2" s="4"/>
      <c r="K2" s="4"/>
    </row>
    <row r="3" spans="1:11" s="5" customFormat="1" x14ac:dyDescent="0.25">
      <c r="A3" s="5" t="s">
        <v>61</v>
      </c>
      <c r="B3" s="43"/>
      <c r="C3"/>
      <c r="D3"/>
      <c r="E3"/>
      <c r="F3"/>
    </row>
    <row r="4" spans="1:11" s="4" customFormat="1" x14ac:dyDescent="0.25">
      <c r="A4" s="2" t="s">
        <v>7</v>
      </c>
      <c r="B4" s="126">
        <f>246.165/320</f>
        <v>0.76926562499999995</v>
      </c>
      <c r="C4" s="184"/>
      <c r="D4" s="184"/>
      <c r="E4" s="184"/>
      <c r="F4" s="184"/>
    </row>
    <row r="5" spans="1:11" s="4" customFormat="1" x14ac:dyDescent="0.25">
      <c r="A5" s="4" t="s">
        <v>16</v>
      </c>
      <c r="B5" s="127"/>
      <c r="C5" s="36"/>
      <c r="D5" s="36"/>
      <c r="E5" s="36"/>
      <c r="F5" s="36"/>
    </row>
    <row r="6" spans="1:11" s="4" customFormat="1" x14ac:dyDescent="0.25">
      <c r="A6" s="4" t="s">
        <v>15</v>
      </c>
      <c r="B6" s="127"/>
      <c r="C6" s="36"/>
      <c r="D6" s="36"/>
      <c r="E6" s="36"/>
      <c r="F6" s="36"/>
    </row>
    <row r="7" spans="1:11" s="4" customFormat="1" x14ac:dyDescent="0.25">
      <c r="A7" s="4" t="s">
        <v>14</v>
      </c>
      <c r="B7" s="127"/>
      <c r="C7" s="36"/>
      <c r="D7" s="36"/>
      <c r="E7" s="36"/>
      <c r="F7" s="36"/>
    </row>
    <row r="8" spans="1:11" s="3" customFormat="1" x14ac:dyDescent="0.25">
      <c r="A8" s="3" t="s">
        <v>13</v>
      </c>
      <c r="B8" s="128"/>
      <c r="C8" s="14"/>
      <c r="D8" s="14"/>
      <c r="E8" s="14"/>
      <c r="F8" s="14"/>
    </row>
    <row r="9" spans="1:11" s="4" customFormat="1" x14ac:dyDescent="0.25">
      <c r="A9" s="2" t="s">
        <v>4</v>
      </c>
      <c r="B9" s="127"/>
      <c r="C9" s="57"/>
      <c r="D9" s="57"/>
      <c r="E9" s="57"/>
      <c r="F9" s="57"/>
    </row>
    <row r="10" spans="1:11" s="4" customFormat="1" x14ac:dyDescent="0.25">
      <c r="A10" s="2" t="s">
        <v>3</v>
      </c>
      <c r="B10" s="127"/>
      <c r="C10" s="36"/>
      <c r="D10" s="36"/>
      <c r="E10" s="36"/>
      <c r="F10" s="36"/>
    </row>
    <row r="11" spans="1:11" s="1" customFormat="1" x14ac:dyDescent="0.25">
      <c r="A11" s="4" t="s">
        <v>2</v>
      </c>
      <c r="B11" s="127"/>
      <c r="C11" s="53"/>
      <c r="D11" s="53"/>
      <c r="E11" s="53"/>
      <c r="F11" s="53"/>
      <c r="G11" s="4"/>
      <c r="H11" s="4"/>
      <c r="I11" s="4"/>
      <c r="J11" s="4"/>
      <c r="K11" s="4"/>
    </row>
    <row r="12" spans="1:11" s="1" customFormat="1" x14ac:dyDescent="0.25">
      <c r="A12" s="4" t="s">
        <v>1</v>
      </c>
      <c r="B12" s="127"/>
      <c r="C12" s="57"/>
      <c r="D12" s="57"/>
      <c r="E12" s="57"/>
      <c r="F12" s="57"/>
      <c r="G12" s="4"/>
      <c r="H12" s="4"/>
      <c r="I12" s="4"/>
      <c r="J12" s="4"/>
      <c r="K12" s="4"/>
    </row>
    <row r="13" spans="1:11" s="1" customFormat="1" x14ac:dyDescent="0.25">
      <c r="A13" s="4" t="s">
        <v>0</v>
      </c>
      <c r="B13" s="127"/>
      <c r="C13" s="57"/>
      <c r="D13" s="57"/>
      <c r="E13" s="57"/>
      <c r="F13" s="57"/>
      <c r="G13" s="4"/>
      <c r="H13" s="4"/>
      <c r="I13" s="4"/>
      <c r="J13" s="4"/>
      <c r="K13" s="4"/>
    </row>
    <row r="14" spans="1:11" s="1" customFormat="1" x14ac:dyDescent="0.25">
      <c r="A14" s="117" t="s">
        <v>12</v>
      </c>
      <c r="B14" s="100"/>
      <c r="C14" s="4"/>
      <c r="D14" s="4"/>
      <c r="E14" s="4"/>
      <c r="F14" s="4"/>
      <c r="G14" s="4"/>
      <c r="H14" s="4"/>
    </row>
    <row r="15" spans="1:11" s="5" customFormat="1" x14ac:dyDescent="0.25">
      <c r="A15" s="5" t="s">
        <v>11</v>
      </c>
      <c r="B15" s="43"/>
      <c r="C15" s="34"/>
      <c r="D15" s="34"/>
      <c r="E15" s="34"/>
      <c r="F15" s="34"/>
    </row>
    <row r="16" spans="1:11" s="1" customFormat="1" x14ac:dyDescent="0.25">
      <c r="A16" s="4" t="s">
        <v>10</v>
      </c>
      <c r="B16" s="129">
        <v>56331</v>
      </c>
      <c r="C16" s="147"/>
      <c r="D16" s="147"/>
      <c r="E16" s="147"/>
      <c r="F16" s="147"/>
      <c r="G16" s="4"/>
      <c r="H16" s="4"/>
      <c r="I16" s="4"/>
      <c r="J16" s="4"/>
      <c r="K16" s="4"/>
    </row>
    <row r="17" spans="1:11" s="1" customFormat="1" x14ac:dyDescent="0.25">
      <c r="A17" s="4" t="s">
        <v>9</v>
      </c>
      <c r="B17" s="129"/>
      <c r="C17" s="185"/>
      <c r="D17" s="185"/>
      <c r="E17" s="185"/>
      <c r="F17" s="185"/>
      <c r="G17" s="4"/>
      <c r="H17" s="4"/>
      <c r="I17" s="4"/>
      <c r="J17" s="4"/>
      <c r="K17" s="4"/>
    </row>
    <row r="18" spans="1:11" s="1" customFormat="1" x14ac:dyDescent="0.25">
      <c r="A18" s="4" t="s">
        <v>8</v>
      </c>
      <c r="B18" s="129">
        <v>4</v>
      </c>
      <c r="C18" s="185"/>
      <c r="D18" s="185"/>
      <c r="E18" s="185"/>
      <c r="F18" s="185"/>
      <c r="G18" s="4"/>
      <c r="H18" s="4"/>
      <c r="I18" s="4"/>
      <c r="J18" s="4"/>
      <c r="K18" s="4"/>
    </row>
    <row r="19" spans="1:11" s="1" customFormat="1" x14ac:dyDescent="0.25">
      <c r="A19" s="4"/>
      <c r="B19" s="125"/>
      <c r="C19" s="52"/>
      <c r="D19" s="52"/>
      <c r="E19" s="52"/>
      <c r="F19" s="52"/>
      <c r="G19" s="4"/>
      <c r="H19" s="4"/>
      <c r="I19" s="4"/>
      <c r="J19" s="4"/>
      <c r="K19" s="4"/>
    </row>
    <row r="20" spans="1:11" s="5" customFormat="1" x14ac:dyDescent="0.25">
      <c r="A20" s="3" t="s">
        <v>51</v>
      </c>
      <c r="B20" s="128"/>
      <c r="C20" s="14"/>
      <c r="D20" s="14"/>
      <c r="E20" s="14"/>
      <c r="F20" s="14"/>
    </row>
    <row r="21" spans="1:11" s="4" customFormat="1" x14ac:dyDescent="0.25">
      <c r="A21" s="4" t="s">
        <v>7</v>
      </c>
      <c r="B21" s="130"/>
      <c r="C21" s="36"/>
      <c r="D21" s="36"/>
      <c r="E21" s="36"/>
      <c r="F21" s="36"/>
    </row>
    <row r="22" spans="1:11" s="4" customFormat="1" x14ac:dyDescent="0.25">
      <c r="A22" s="4" t="s">
        <v>6</v>
      </c>
      <c r="B22" s="129"/>
      <c r="C22" s="36"/>
      <c r="D22" s="36"/>
      <c r="E22" s="36"/>
      <c r="F22" s="36"/>
    </row>
    <row r="23" spans="1:11" s="4" customFormat="1" x14ac:dyDescent="0.25">
      <c r="B23" s="131"/>
      <c r="C23" s="15"/>
      <c r="D23" s="15"/>
      <c r="E23" s="15"/>
      <c r="F23" s="15"/>
    </row>
    <row r="24" spans="1:11" s="5" customFormat="1" x14ac:dyDescent="0.25">
      <c r="A24" s="3" t="s">
        <v>52</v>
      </c>
      <c r="B24" s="128"/>
      <c r="C24" s="14"/>
      <c r="D24" s="14"/>
      <c r="E24" s="14"/>
      <c r="F24" s="14"/>
    </row>
    <row r="25" spans="1:11" s="4" customFormat="1" x14ac:dyDescent="0.25">
      <c r="A25" s="4" t="s">
        <v>7</v>
      </c>
      <c r="B25" s="130"/>
      <c r="C25" s="36"/>
      <c r="D25" s="36"/>
      <c r="E25" s="36"/>
      <c r="F25" s="36"/>
    </row>
    <row r="26" spans="1:11" s="4" customFormat="1" x14ac:dyDescent="0.25">
      <c r="A26" s="4" t="s">
        <v>6</v>
      </c>
      <c r="B26" s="129"/>
      <c r="C26" s="36"/>
      <c r="D26" s="36"/>
      <c r="E26" s="36"/>
      <c r="F26" s="36"/>
    </row>
    <row r="27" spans="1:11" s="4" customFormat="1" x14ac:dyDescent="0.25">
      <c r="B27" s="131"/>
      <c r="C27" s="15"/>
      <c r="D27" s="15"/>
      <c r="E27" s="15"/>
      <c r="F27" s="15"/>
    </row>
    <row r="28" spans="1:11" s="5" customFormat="1" ht="15" customHeight="1" x14ac:dyDescent="0.25">
      <c r="A28" s="3" t="s">
        <v>71</v>
      </c>
      <c r="B28" s="183"/>
      <c r="C28" s="14"/>
      <c r="D28" s="14"/>
      <c r="E28" s="14"/>
      <c r="F28" s="14"/>
    </row>
    <row r="29" spans="1:11" s="4" customFormat="1" x14ac:dyDescent="0.25">
      <c r="A29" s="11" t="s">
        <v>7</v>
      </c>
      <c r="B29" s="130">
        <v>4.3499999999999996</v>
      </c>
      <c r="C29" s="186">
        <v>3.7616999999999998</v>
      </c>
      <c r="D29" s="187">
        <f>1162.383289782/310</f>
        <v>3.7496235154258066</v>
      </c>
      <c r="E29" s="186">
        <f>1006.287834/310</f>
        <v>3.246089787096774</v>
      </c>
      <c r="F29" s="186">
        <f>925.618443/310</f>
        <v>2.9858659451612901</v>
      </c>
    </row>
    <row r="30" spans="1:11" s="4" customFormat="1" x14ac:dyDescent="0.25">
      <c r="A30" s="11" t="s">
        <v>6</v>
      </c>
      <c r="B30" s="129">
        <v>1139363</v>
      </c>
      <c r="C30" s="153">
        <v>1052631</v>
      </c>
      <c r="D30" s="188">
        <v>1149757</v>
      </c>
      <c r="E30" s="147">
        <v>1169625</v>
      </c>
      <c r="F30" s="147">
        <v>1185022</v>
      </c>
    </row>
    <row r="31" spans="1:11" x14ac:dyDescent="0.25">
      <c r="A31" s="12" t="s">
        <v>74</v>
      </c>
      <c r="B31" s="128"/>
      <c r="C31" s="2"/>
    </row>
    <row r="32" spans="1:11" x14ac:dyDescent="0.25">
      <c r="A32" s="11" t="s">
        <v>4</v>
      </c>
      <c r="B32" s="127">
        <v>0.05</v>
      </c>
      <c r="C32" s="2"/>
    </row>
    <row r="33" spans="1:11" x14ac:dyDescent="0.25">
      <c r="A33" s="11" t="s">
        <v>112</v>
      </c>
      <c r="B33" s="127">
        <v>0.63</v>
      </c>
      <c r="C33" s="2"/>
    </row>
    <row r="34" spans="1:11" x14ac:dyDescent="0.25">
      <c r="A34" s="11" t="s">
        <v>2</v>
      </c>
      <c r="B34" s="127" t="s">
        <v>27</v>
      </c>
      <c r="C34" s="2"/>
    </row>
    <row r="35" spans="1:11" x14ac:dyDescent="0.25">
      <c r="A35" s="11" t="s">
        <v>1</v>
      </c>
      <c r="B35" s="127">
        <v>0.04</v>
      </c>
      <c r="C35" s="2"/>
    </row>
    <row r="36" spans="1:11" x14ac:dyDescent="0.25">
      <c r="A36" s="11" t="s">
        <v>0</v>
      </c>
      <c r="B36" s="127">
        <v>0.27</v>
      </c>
      <c r="C36" s="2"/>
    </row>
    <row r="37" spans="1:11" x14ac:dyDescent="0.25">
      <c r="A37" s="11"/>
      <c r="B37" s="189"/>
      <c r="C37" s="2"/>
    </row>
    <row r="38" spans="1:11" s="10" customFormat="1" x14ac:dyDescent="0.25">
      <c r="A38" s="132" t="s">
        <v>111</v>
      </c>
      <c r="B38" s="191">
        <v>0.61</v>
      </c>
      <c r="C38" s="190"/>
      <c r="D38" s="133"/>
      <c r="E38" s="133"/>
      <c r="F38" s="133"/>
      <c r="G38" s="133"/>
      <c r="H38" s="133"/>
      <c r="I38" s="134"/>
      <c r="J38" s="134"/>
      <c r="K38" s="134"/>
    </row>
    <row r="39" spans="1:11" s="10" customFormat="1" x14ac:dyDescent="0.25">
      <c r="A39" s="132" t="s">
        <v>113</v>
      </c>
      <c r="B39" s="191">
        <v>0.56999999999999995</v>
      </c>
      <c r="C39" s="190"/>
      <c r="D39" s="133"/>
      <c r="E39" s="133"/>
      <c r="F39" s="133"/>
      <c r="G39" s="133"/>
      <c r="H39" s="133"/>
      <c r="I39" s="134"/>
      <c r="J39" s="134"/>
      <c r="K39" s="134"/>
    </row>
    <row r="40" spans="1:11" x14ac:dyDescent="0.25">
      <c r="A40" s="2"/>
      <c r="B40" s="131"/>
      <c r="C40" s="2"/>
      <c r="D40" s="2"/>
      <c r="E40" s="2"/>
    </row>
    <row r="41" spans="1:11" x14ac:dyDescent="0.25">
      <c r="A41" s="2" t="s">
        <v>110</v>
      </c>
    </row>
  </sheetData>
  <sheetProtection algorithmName="SHA-512" hashValue="utsUtz5Oe0SJQX4VZaINo9GfqXe0oZYe6svLiRbE/E1J0Mn6w2Ff6DVmO3QBbjNObOYbhGaVidAqFx68M+rVqQ==" saltValue="UaI/BR9Y6V53E5GZsJc6kQ==" spinCount="100000" sheet="1" objects="1" scenarios="1" selectLockedCells="1" selectUnlockedCells="1"/>
  <pageMargins left="0.7" right="0.7" top="0.75" bottom="0.75" header="0.3" footer="0.3"/>
  <pageSetup paperSize="9" scale="76" orientation="portrait" r:id="rId1"/>
  <ignoredErrors>
    <ignoredError sqref="B4" unlocked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0"/>
  <sheetViews>
    <sheetView workbookViewId="0">
      <selection sqref="A1:M1048576"/>
    </sheetView>
  </sheetViews>
  <sheetFormatPr defaultColWidth="9.140625" defaultRowHeight="15" x14ac:dyDescent="0.25"/>
  <cols>
    <col min="1" max="1" width="74.28515625" style="4" customWidth="1"/>
    <col min="2" max="6" width="11.7109375" style="4" customWidth="1"/>
  </cols>
  <sheetData>
    <row r="1" spans="1:6" s="1" customFormat="1" ht="28.5" x14ac:dyDescent="0.45">
      <c r="A1" s="8" t="s">
        <v>47</v>
      </c>
      <c r="B1" s="4"/>
      <c r="C1" s="4"/>
      <c r="D1" s="4"/>
      <c r="E1" s="4"/>
      <c r="F1" s="4"/>
    </row>
    <row r="2" spans="1:6" s="1" customFormat="1" x14ac:dyDescent="0.25">
      <c r="A2" s="5"/>
      <c r="B2" s="7">
        <v>2017</v>
      </c>
      <c r="C2" s="7">
        <v>2016</v>
      </c>
      <c r="D2" s="7">
        <v>2015</v>
      </c>
      <c r="E2" s="7">
        <v>2014</v>
      </c>
      <c r="F2" s="7">
        <v>2013</v>
      </c>
    </row>
    <row r="3" spans="1:6" s="5" customFormat="1" x14ac:dyDescent="0.25">
      <c r="A3" s="5" t="s">
        <v>61</v>
      </c>
      <c r="B3" s="34"/>
      <c r="C3" s="34"/>
      <c r="D3" s="34"/>
      <c r="E3" s="34"/>
    </row>
    <row r="4" spans="1:6" s="4" customFormat="1" x14ac:dyDescent="0.25">
      <c r="A4" s="2" t="s">
        <v>7</v>
      </c>
      <c r="B4" s="137">
        <v>147.6</v>
      </c>
      <c r="C4" s="135">
        <v>125.5</v>
      </c>
      <c r="D4" s="135">
        <v>115.8</v>
      </c>
      <c r="E4" s="135">
        <v>107.8</v>
      </c>
      <c r="F4" s="36">
        <v>91.5</v>
      </c>
    </row>
    <row r="5" spans="1:6" s="4" customFormat="1" x14ac:dyDescent="0.25">
      <c r="A5" s="4" t="s">
        <v>16</v>
      </c>
      <c r="B5" s="138">
        <v>0.61799999999999999</v>
      </c>
      <c r="C5" s="136">
        <v>0.621</v>
      </c>
      <c r="D5" s="136">
        <v>0.62</v>
      </c>
      <c r="E5" s="136">
        <v>0.625</v>
      </c>
      <c r="F5" s="36">
        <v>63.5</v>
      </c>
    </row>
    <row r="6" spans="1:6" s="4" customFormat="1" x14ac:dyDescent="0.25">
      <c r="A6" s="4" t="s">
        <v>15</v>
      </c>
      <c r="B6" s="138">
        <v>0.38200000000000001</v>
      </c>
      <c r="C6" s="136">
        <v>0.379</v>
      </c>
      <c r="D6" s="136">
        <v>0.38</v>
      </c>
      <c r="E6" s="136">
        <v>0.375</v>
      </c>
      <c r="F6" s="36">
        <v>36.5</v>
      </c>
    </row>
    <row r="7" spans="1:6" s="4" customFormat="1" x14ac:dyDescent="0.25">
      <c r="A7" s="4" t="s">
        <v>14</v>
      </c>
      <c r="B7" s="138" t="s">
        <v>45</v>
      </c>
      <c r="C7" s="136" t="s">
        <v>45</v>
      </c>
      <c r="D7" s="136" t="s">
        <v>45</v>
      </c>
      <c r="E7" s="136" t="s">
        <v>45</v>
      </c>
      <c r="F7" s="36" t="s">
        <v>45</v>
      </c>
    </row>
    <row r="8" spans="1:6" s="3" customFormat="1" x14ac:dyDescent="0.25">
      <c r="A8" s="3" t="s">
        <v>13</v>
      </c>
      <c r="B8" s="14"/>
      <c r="C8" s="14"/>
      <c r="D8" s="14"/>
      <c r="E8" s="14"/>
    </row>
    <row r="9" spans="1:6" s="4" customFormat="1" x14ac:dyDescent="0.25">
      <c r="A9" s="2" t="s">
        <v>4</v>
      </c>
      <c r="B9" s="138">
        <v>0.41699999999999998</v>
      </c>
      <c r="C9" s="136">
        <v>0.45700000000000002</v>
      </c>
      <c r="D9" s="136">
        <v>0.44500000000000001</v>
      </c>
      <c r="E9" s="136">
        <v>0.46100000000000002</v>
      </c>
      <c r="F9" s="36">
        <v>49.7</v>
      </c>
    </row>
    <row r="10" spans="1:6" s="4" customFormat="1" x14ac:dyDescent="0.25">
      <c r="A10" s="2" t="s">
        <v>3</v>
      </c>
      <c r="B10" s="138">
        <v>0.29799999999999999</v>
      </c>
      <c r="C10" s="136">
        <v>0.316</v>
      </c>
      <c r="D10" s="136">
        <v>0.33200000000000002</v>
      </c>
      <c r="E10" s="136">
        <v>0.34399999999999997</v>
      </c>
      <c r="F10" s="36">
        <v>31</v>
      </c>
    </row>
    <row r="11" spans="1:6" s="1" customFormat="1" x14ac:dyDescent="0.25">
      <c r="A11" s="4" t="s">
        <v>2</v>
      </c>
      <c r="B11" s="138">
        <v>3.9E-2</v>
      </c>
      <c r="C11" s="136">
        <v>4.2000000000000003E-2</v>
      </c>
      <c r="D11" s="136">
        <v>3.7999999999999999E-2</v>
      </c>
      <c r="E11" s="136">
        <v>4.1000000000000002E-2</v>
      </c>
      <c r="F11" s="53">
        <v>3.1</v>
      </c>
    </row>
    <row r="12" spans="1:6" s="1" customFormat="1" x14ac:dyDescent="0.25">
      <c r="A12" s="4" t="s">
        <v>1</v>
      </c>
      <c r="B12" s="138">
        <v>7.0000000000000007E-2</v>
      </c>
      <c r="C12" s="136">
        <v>7.5999999999999998E-2</v>
      </c>
      <c r="D12" s="136">
        <v>9.1999999999999998E-2</v>
      </c>
      <c r="E12" s="136">
        <v>8.2000000000000003E-2</v>
      </c>
      <c r="F12" s="53">
        <v>9.9</v>
      </c>
    </row>
    <row r="13" spans="1:6" s="1" customFormat="1" x14ac:dyDescent="0.25">
      <c r="A13" s="4" t="s">
        <v>0</v>
      </c>
      <c r="B13" s="138">
        <v>0.17599999999999999</v>
      </c>
      <c r="C13" s="136">
        <v>0.13700000000000001</v>
      </c>
      <c r="D13" s="136">
        <v>9.4E-2</v>
      </c>
      <c r="E13" s="136">
        <v>7.1999999999999995E-2</v>
      </c>
      <c r="F13" s="53">
        <v>6.4</v>
      </c>
    </row>
    <row r="14" spans="1:6" s="1" customFormat="1" x14ac:dyDescent="0.25">
      <c r="A14" s="117" t="s">
        <v>12</v>
      </c>
      <c r="B14" s="138" t="s">
        <v>44</v>
      </c>
      <c r="C14" s="32"/>
      <c r="D14" s="32"/>
      <c r="E14" s="32"/>
      <c r="F14" s="4"/>
    </row>
    <row r="15" spans="1:6" s="5" customFormat="1" x14ac:dyDescent="0.25">
      <c r="A15" s="5" t="s">
        <v>11</v>
      </c>
      <c r="B15" s="34"/>
      <c r="C15" s="34"/>
      <c r="D15" s="34"/>
      <c r="E15" s="34"/>
    </row>
    <row r="16" spans="1:6" s="1" customFormat="1" x14ac:dyDescent="0.25">
      <c r="A16" s="4" t="s">
        <v>10</v>
      </c>
      <c r="B16" s="139">
        <v>434711</v>
      </c>
      <c r="C16" s="110">
        <v>411179</v>
      </c>
      <c r="D16" s="110">
        <v>403624</v>
      </c>
      <c r="E16" s="110">
        <v>400618</v>
      </c>
      <c r="F16" s="147">
        <v>736963</v>
      </c>
    </row>
    <row r="17" spans="1:6" s="1" customFormat="1" x14ac:dyDescent="0.25">
      <c r="A17" s="4" t="s">
        <v>9</v>
      </c>
      <c r="B17" s="139" t="s">
        <v>46</v>
      </c>
      <c r="C17" s="110" t="s">
        <v>44</v>
      </c>
      <c r="D17" s="110" t="s">
        <v>44</v>
      </c>
      <c r="E17" s="110" t="s">
        <v>44</v>
      </c>
      <c r="F17" s="110" t="s">
        <v>44</v>
      </c>
    </row>
    <row r="18" spans="1:6" s="1" customFormat="1" x14ac:dyDescent="0.25">
      <c r="A18" s="4" t="s">
        <v>8</v>
      </c>
      <c r="B18" s="139">
        <v>71340</v>
      </c>
      <c r="C18" s="110">
        <v>68481</v>
      </c>
      <c r="D18" s="110">
        <v>67939</v>
      </c>
      <c r="E18" s="110">
        <v>62195</v>
      </c>
      <c r="F18" s="147">
        <v>62121</v>
      </c>
    </row>
    <row r="19" spans="1:6" s="1" customFormat="1" x14ac:dyDescent="0.25">
      <c r="A19" s="4"/>
      <c r="B19" s="32"/>
      <c r="C19" s="32"/>
      <c r="D19" s="32"/>
      <c r="E19" s="32"/>
      <c r="F19" s="4"/>
    </row>
    <row r="20" spans="1:6" s="5" customFormat="1" x14ac:dyDescent="0.25">
      <c r="A20" s="3" t="s">
        <v>51</v>
      </c>
      <c r="B20" s="14"/>
      <c r="C20" s="34"/>
      <c r="D20" s="34"/>
      <c r="E20" s="34"/>
    </row>
    <row r="21" spans="1:6" s="4" customFormat="1" x14ac:dyDescent="0.25">
      <c r="A21" s="4" t="s">
        <v>7</v>
      </c>
      <c r="B21" s="140" t="s">
        <v>45</v>
      </c>
      <c r="C21" s="108" t="s">
        <v>45</v>
      </c>
      <c r="D21" s="108" t="s">
        <v>45</v>
      </c>
      <c r="E21" s="108" t="s">
        <v>45</v>
      </c>
      <c r="F21" s="36" t="s">
        <v>45</v>
      </c>
    </row>
    <row r="22" spans="1:6" s="4" customFormat="1" x14ac:dyDescent="0.25">
      <c r="A22" s="4" t="s">
        <v>6</v>
      </c>
      <c r="B22" s="139" t="s">
        <v>45</v>
      </c>
      <c r="C22" s="108" t="s">
        <v>45</v>
      </c>
      <c r="D22" s="110" t="s">
        <v>45</v>
      </c>
      <c r="E22" s="108" t="s">
        <v>45</v>
      </c>
      <c r="F22" s="36" t="s">
        <v>45</v>
      </c>
    </row>
    <row r="23" spans="1:6" s="4" customFormat="1" x14ac:dyDescent="0.25">
      <c r="B23" s="15"/>
      <c r="C23" s="32"/>
      <c r="D23" s="32"/>
      <c r="E23" s="32"/>
    </row>
    <row r="24" spans="1:6" s="5" customFormat="1" x14ac:dyDescent="0.25">
      <c r="A24" s="3" t="s">
        <v>52</v>
      </c>
      <c r="B24" s="14"/>
      <c r="C24" s="34"/>
      <c r="D24" s="34"/>
      <c r="E24" s="34"/>
    </row>
    <row r="25" spans="1:6" s="4" customFormat="1" x14ac:dyDescent="0.25">
      <c r="A25" s="4" t="s">
        <v>7</v>
      </c>
      <c r="B25" s="140" t="s">
        <v>44</v>
      </c>
      <c r="C25" s="108" t="s">
        <v>44</v>
      </c>
      <c r="D25" s="108" t="s">
        <v>44</v>
      </c>
      <c r="E25" s="108" t="s">
        <v>44</v>
      </c>
      <c r="F25" s="108" t="s">
        <v>44</v>
      </c>
    </row>
    <row r="26" spans="1:6" s="4" customFormat="1" x14ac:dyDescent="0.25">
      <c r="A26" s="4" t="s">
        <v>6</v>
      </c>
      <c r="B26" s="139" t="s">
        <v>44</v>
      </c>
      <c r="C26" s="108" t="s">
        <v>44</v>
      </c>
      <c r="D26" s="110" t="s">
        <v>44</v>
      </c>
      <c r="E26" s="108" t="s">
        <v>44</v>
      </c>
      <c r="F26" s="108" t="s">
        <v>44</v>
      </c>
    </row>
    <row r="27" spans="1:6" s="4" customFormat="1" x14ac:dyDescent="0.25">
      <c r="B27" s="15"/>
      <c r="C27" s="32"/>
      <c r="D27" s="32"/>
      <c r="E27" s="32"/>
    </row>
    <row r="28" spans="1:6" s="5" customFormat="1" x14ac:dyDescent="0.25">
      <c r="A28" s="3" t="s">
        <v>53</v>
      </c>
      <c r="B28" s="14"/>
      <c r="C28" s="34"/>
      <c r="D28" s="34"/>
      <c r="E28" s="34"/>
    </row>
    <row r="29" spans="1:6" s="4" customFormat="1" x14ac:dyDescent="0.25">
      <c r="A29" s="4" t="s">
        <v>7</v>
      </c>
      <c r="B29" s="140" t="s">
        <v>44</v>
      </c>
      <c r="C29" s="108" t="s">
        <v>44</v>
      </c>
      <c r="D29" s="108" t="s">
        <v>44</v>
      </c>
      <c r="E29" s="108" t="s">
        <v>44</v>
      </c>
      <c r="F29" s="108" t="s">
        <v>44</v>
      </c>
    </row>
    <row r="30" spans="1:6" s="4" customFormat="1" x14ac:dyDescent="0.25">
      <c r="A30" s="4" t="s">
        <v>6</v>
      </c>
      <c r="B30" s="139" t="s">
        <v>44</v>
      </c>
      <c r="C30" s="110" t="s">
        <v>44</v>
      </c>
      <c r="D30" s="110" t="s">
        <v>44</v>
      </c>
      <c r="E30" s="108" t="s">
        <v>44</v>
      </c>
      <c r="F30" s="108" t="s">
        <v>44</v>
      </c>
    </row>
  </sheetData>
  <sheetProtection algorithmName="SHA-512" hashValue="kOuU4r8KctuXf05avJiwlOe3wuxBZRHNkFDJUY5zjnoMFvNOTa6zU1piX38GJ/CK8BR8UJyiPOLhzOvOBorK+Q==" saltValue="O2zCRKA/3yFyb4yshZzWSw==" spinCount="100000" sheet="1" objects="1" scenarios="1" selectLockedCells="1" selectUnlockedCells="1"/>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6"/>
  <sheetViews>
    <sheetView workbookViewId="0">
      <selection sqref="A1:P1048576"/>
    </sheetView>
  </sheetViews>
  <sheetFormatPr defaultColWidth="9.140625" defaultRowHeight="15" x14ac:dyDescent="0.25"/>
  <cols>
    <col min="1" max="1" width="74.28515625" style="4" customWidth="1"/>
    <col min="2" max="6" width="9.28515625" style="4" customWidth="1"/>
    <col min="7" max="7" width="9.140625" style="4"/>
  </cols>
  <sheetData>
    <row r="1" spans="1:7" s="1" customFormat="1" ht="28.5" x14ac:dyDescent="0.45">
      <c r="A1" s="8" t="s">
        <v>30</v>
      </c>
      <c r="B1" s="4"/>
      <c r="C1" s="4"/>
      <c r="D1" s="4"/>
      <c r="E1" s="4"/>
      <c r="F1" s="4"/>
      <c r="G1" s="4"/>
    </row>
    <row r="2" spans="1:7" s="1" customFormat="1" x14ac:dyDescent="0.25">
      <c r="A2" s="5"/>
      <c r="B2" s="7">
        <v>2017</v>
      </c>
      <c r="C2" s="7">
        <v>2016</v>
      </c>
      <c r="D2" s="7">
        <v>2015</v>
      </c>
      <c r="E2" s="7">
        <v>2014</v>
      </c>
      <c r="F2" s="7">
        <v>2013</v>
      </c>
      <c r="G2" s="4"/>
    </row>
    <row r="3" spans="1:7" s="5" customFormat="1" x14ac:dyDescent="0.25">
      <c r="A3" s="5" t="s">
        <v>61</v>
      </c>
    </row>
    <row r="4" spans="1:7" s="4" customFormat="1" x14ac:dyDescent="0.25">
      <c r="A4" s="2" t="s">
        <v>7</v>
      </c>
      <c r="B4" s="137">
        <v>28.472000000000001</v>
      </c>
      <c r="C4" s="44">
        <v>26.88</v>
      </c>
      <c r="D4" s="44">
        <v>20.97</v>
      </c>
      <c r="E4" s="151">
        <v>17.186</v>
      </c>
      <c r="F4" s="151">
        <v>15.189</v>
      </c>
    </row>
    <row r="5" spans="1:7" s="4" customFormat="1" x14ac:dyDescent="0.25">
      <c r="A5" s="4" t="s">
        <v>16</v>
      </c>
      <c r="B5" s="138">
        <v>0.11799999999999999</v>
      </c>
      <c r="C5" s="37">
        <v>0.123</v>
      </c>
      <c r="D5" s="37">
        <v>0.13800000000000001</v>
      </c>
      <c r="E5" s="152">
        <v>0.152</v>
      </c>
      <c r="F5" s="152">
        <v>0.161</v>
      </c>
    </row>
    <row r="6" spans="1:7" s="4" customFormat="1" x14ac:dyDescent="0.25">
      <c r="A6" s="4" t="s">
        <v>15</v>
      </c>
      <c r="B6" s="138">
        <v>0.88200000000000001</v>
      </c>
      <c r="C6" s="37">
        <v>0.877</v>
      </c>
      <c r="D6" s="37">
        <v>0.86199999999999999</v>
      </c>
      <c r="E6" s="152">
        <v>0.84799999999999998</v>
      </c>
      <c r="F6" s="152">
        <v>0.83899999999999997</v>
      </c>
    </row>
    <row r="7" spans="1:7" s="4" customFormat="1" x14ac:dyDescent="0.25">
      <c r="A7" s="4" t="s">
        <v>14</v>
      </c>
      <c r="B7" s="138">
        <v>0</v>
      </c>
      <c r="C7" s="152">
        <v>0</v>
      </c>
      <c r="D7" s="152">
        <v>0</v>
      </c>
      <c r="E7" s="152">
        <v>0</v>
      </c>
      <c r="F7" s="152">
        <v>0</v>
      </c>
    </row>
    <row r="8" spans="1:7" s="3" customFormat="1" x14ac:dyDescent="0.25">
      <c r="A8" s="3" t="s">
        <v>13</v>
      </c>
      <c r="B8" s="14"/>
      <c r="C8" s="14"/>
      <c r="D8" s="14"/>
      <c r="E8" s="14"/>
      <c r="F8" s="14"/>
    </row>
    <row r="9" spans="1:7" s="4" customFormat="1" x14ac:dyDescent="0.25">
      <c r="A9" s="2" t="s">
        <v>4</v>
      </c>
      <c r="B9" s="138">
        <v>0.40899999999999997</v>
      </c>
      <c r="C9" s="37">
        <v>0.34100000000000003</v>
      </c>
      <c r="D9" s="37">
        <v>0.35799999999999998</v>
      </c>
      <c r="E9" s="150">
        <v>0.41599999999999998</v>
      </c>
      <c r="F9" s="150">
        <v>0.38700000000000001</v>
      </c>
    </row>
    <row r="10" spans="1:7" s="4" customFormat="1" x14ac:dyDescent="0.25">
      <c r="A10" s="2" t="s">
        <v>3</v>
      </c>
      <c r="B10" s="138">
        <v>0.55700000000000005</v>
      </c>
      <c r="C10" s="37">
        <v>0.62</v>
      </c>
      <c r="D10" s="37">
        <v>0.59899999999999998</v>
      </c>
      <c r="E10" s="150">
        <v>0.57399999999999995</v>
      </c>
      <c r="F10" s="150">
        <v>0.60099999999999998</v>
      </c>
    </row>
    <row r="11" spans="1:7" s="1" customFormat="1" x14ac:dyDescent="0.25">
      <c r="A11" s="4" t="s">
        <v>2</v>
      </c>
      <c r="B11" s="138">
        <v>0</v>
      </c>
      <c r="C11" s="37">
        <v>0</v>
      </c>
      <c r="D11" s="37">
        <v>0</v>
      </c>
      <c r="E11" s="150">
        <v>0.01</v>
      </c>
      <c r="F11" s="150">
        <v>1.2E-2</v>
      </c>
      <c r="G11" s="4"/>
    </row>
    <row r="12" spans="1:7" s="1" customFormat="1" x14ac:dyDescent="0.25">
      <c r="A12" s="4" t="s">
        <v>1</v>
      </c>
      <c r="B12" s="138">
        <v>3.4000000000000002E-2</v>
      </c>
      <c r="C12" s="37">
        <v>3.9E-2</v>
      </c>
      <c r="D12" s="37">
        <v>4.2999999999999997E-2</v>
      </c>
      <c r="E12" s="150">
        <v>0</v>
      </c>
      <c r="F12" s="150">
        <v>0</v>
      </c>
      <c r="G12" s="4"/>
    </row>
    <row r="13" spans="1:7" s="1" customFormat="1" x14ac:dyDescent="0.25">
      <c r="A13" s="4" t="s">
        <v>0</v>
      </c>
      <c r="B13" s="138">
        <v>0</v>
      </c>
      <c r="C13" s="38">
        <v>0</v>
      </c>
      <c r="D13" s="38">
        <v>0</v>
      </c>
      <c r="E13" s="150">
        <v>0</v>
      </c>
      <c r="F13" s="150">
        <v>0</v>
      </c>
      <c r="G13" s="4"/>
    </row>
    <row r="14" spans="1:7" s="1" customFormat="1" x14ac:dyDescent="0.25">
      <c r="A14" s="117" t="s">
        <v>12</v>
      </c>
      <c r="B14" s="138"/>
      <c r="C14" s="32"/>
      <c r="D14" s="32"/>
      <c r="E14" s="32"/>
      <c r="F14" s="32"/>
      <c r="G14" s="4"/>
    </row>
    <row r="15" spans="1:7" s="5" customFormat="1" x14ac:dyDescent="0.25">
      <c r="A15" s="5" t="s">
        <v>11</v>
      </c>
      <c r="B15" s="34"/>
      <c r="C15" s="34"/>
      <c r="D15" s="34"/>
      <c r="E15" s="34"/>
      <c r="F15" s="34"/>
    </row>
    <row r="16" spans="1:7" s="1" customFormat="1" x14ac:dyDescent="0.25">
      <c r="A16" s="4" t="s">
        <v>10</v>
      </c>
      <c r="B16" s="139">
        <v>264902</v>
      </c>
      <c r="C16" s="53">
        <v>256931</v>
      </c>
      <c r="D16" s="53">
        <v>203680</v>
      </c>
      <c r="E16" s="153">
        <v>183462</v>
      </c>
      <c r="F16" s="153">
        <v>196476</v>
      </c>
      <c r="G16" s="4"/>
    </row>
    <row r="17" spans="1:7" s="1" customFormat="1" x14ac:dyDescent="0.25">
      <c r="A17" s="4" t="s">
        <v>9</v>
      </c>
      <c r="B17" s="139">
        <v>126222</v>
      </c>
      <c r="C17" s="53">
        <v>121576</v>
      </c>
      <c r="D17" s="53">
        <v>110574</v>
      </c>
      <c r="E17" s="153">
        <v>98811</v>
      </c>
      <c r="F17" s="153">
        <v>98031</v>
      </c>
      <c r="G17" s="4"/>
    </row>
    <row r="18" spans="1:7" s="1" customFormat="1" x14ac:dyDescent="0.25">
      <c r="A18" s="4" t="s">
        <v>8</v>
      </c>
      <c r="B18" s="139">
        <v>24</v>
      </c>
      <c r="C18" s="53">
        <v>25</v>
      </c>
      <c r="D18" s="53">
        <v>26</v>
      </c>
      <c r="E18" s="70">
        <v>27</v>
      </c>
      <c r="F18" s="70">
        <v>27</v>
      </c>
      <c r="G18" s="4"/>
    </row>
    <row r="19" spans="1:7" s="1" customFormat="1" x14ac:dyDescent="0.25">
      <c r="A19" s="4"/>
      <c r="B19" s="32"/>
      <c r="C19" s="32"/>
      <c r="D19" s="32"/>
      <c r="E19" s="32"/>
      <c r="F19" s="32"/>
      <c r="G19" s="4"/>
    </row>
    <row r="20" spans="1:7" s="5" customFormat="1" x14ac:dyDescent="0.25">
      <c r="A20" s="3" t="s">
        <v>51</v>
      </c>
      <c r="B20" s="14"/>
      <c r="C20" s="34"/>
      <c r="D20" s="34"/>
      <c r="E20" s="34"/>
      <c r="F20" s="34"/>
    </row>
    <row r="21" spans="1:7" s="4" customFormat="1" x14ac:dyDescent="0.25">
      <c r="A21" s="4" t="s">
        <v>7</v>
      </c>
      <c r="B21" s="140" t="s">
        <v>29</v>
      </c>
      <c r="C21" s="36" t="s">
        <v>45</v>
      </c>
      <c r="D21" s="36" t="s">
        <v>45</v>
      </c>
      <c r="E21" s="36" t="s">
        <v>45</v>
      </c>
      <c r="F21" s="36" t="s">
        <v>45</v>
      </c>
    </row>
    <row r="22" spans="1:7" s="4" customFormat="1" x14ac:dyDescent="0.25">
      <c r="A22" s="4" t="s">
        <v>6</v>
      </c>
      <c r="B22" s="139" t="s">
        <v>29</v>
      </c>
      <c r="C22" s="36" t="s">
        <v>45</v>
      </c>
      <c r="D22" s="36" t="s">
        <v>45</v>
      </c>
      <c r="E22" s="36" t="s">
        <v>45</v>
      </c>
      <c r="F22" s="36" t="s">
        <v>45</v>
      </c>
    </row>
    <row r="23" spans="1:7" s="4" customFormat="1" x14ac:dyDescent="0.25">
      <c r="B23" s="15"/>
      <c r="C23" s="32"/>
      <c r="D23" s="32"/>
      <c r="E23" s="32"/>
      <c r="F23" s="32"/>
    </row>
    <row r="24" spans="1:7" s="5" customFormat="1" x14ac:dyDescent="0.25">
      <c r="A24" s="3" t="s">
        <v>52</v>
      </c>
      <c r="B24" s="14"/>
      <c r="C24" s="34"/>
      <c r="D24" s="34"/>
      <c r="E24" s="34"/>
      <c r="F24" s="34"/>
    </row>
    <row r="25" spans="1:7" s="4" customFormat="1" x14ac:dyDescent="0.25">
      <c r="A25" s="4" t="s">
        <v>7</v>
      </c>
      <c r="B25" s="140" t="s">
        <v>29</v>
      </c>
      <c r="C25" s="36" t="s">
        <v>45</v>
      </c>
      <c r="D25" s="36" t="s">
        <v>45</v>
      </c>
      <c r="E25" s="36" t="s">
        <v>45</v>
      </c>
      <c r="F25" s="36" t="s">
        <v>45</v>
      </c>
    </row>
    <row r="26" spans="1:7" s="4" customFormat="1" x14ac:dyDescent="0.25">
      <c r="A26" s="4" t="s">
        <v>6</v>
      </c>
      <c r="B26" s="139" t="s">
        <v>29</v>
      </c>
      <c r="C26" s="36" t="s">
        <v>45</v>
      </c>
      <c r="D26" s="36" t="s">
        <v>45</v>
      </c>
      <c r="E26" s="36" t="s">
        <v>45</v>
      </c>
      <c r="F26" s="36" t="s">
        <v>45</v>
      </c>
    </row>
    <row r="27" spans="1:7" s="4" customFormat="1" x14ac:dyDescent="0.25">
      <c r="B27" s="15"/>
      <c r="C27" s="32"/>
      <c r="D27" s="32"/>
      <c r="E27" s="32"/>
      <c r="F27" s="32"/>
    </row>
    <row r="28" spans="1:7" s="5" customFormat="1" x14ac:dyDescent="0.25">
      <c r="A28" s="3" t="s">
        <v>53</v>
      </c>
      <c r="B28" s="14"/>
      <c r="C28" s="34"/>
      <c r="D28" s="34"/>
      <c r="E28" s="34"/>
      <c r="F28" s="34"/>
    </row>
    <row r="29" spans="1:7" s="4" customFormat="1" x14ac:dyDescent="0.25">
      <c r="A29" s="4" t="s">
        <v>7</v>
      </c>
      <c r="B29" s="140">
        <v>3.073</v>
      </c>
      <c r="C29" s="53">
        <v>2.859</v>
      </c>
      <c r="D29" s="53">
        <v>2.2789999999999999</v>
      </c>
      <c r="E29" s="149">
        <v>1.83</v>
      </c>
      <c r="F29" s="149">
        <v>1.643</v>
      </c>
    </row>
    <row r="30" spans="1:7" s="4" customFormat="1" x14ac:dyDescent="0.25">
      <c r="A30" s="4" t="s">
        <v>6</v>
      </c>
      <c r="B30" s="139">
        <v>55959</v>
      </c>
      <c r="C30" s="53">
        <v>61657</v>
      </c>
      <c r="D30" s="53">
        <v>72587</v>
      </c>
      <c r="E30" s="153">
        <v>68397</v>
      </c>
      <c r="F30" s="153">
        <v>64346</v>
      </c>
    </row>
    <row r="31" spans="1:7" x14ac:dyDescent="0.25">
      <c r="A31" s="3" t="s">
        <v>69</v>
      </c>
      <c r="B31" s="14"/>
      <c r="C31" s="32"/>
      <c r="D31" s="32"/>
      <c r="E31" s="32"/>
      <c r="F31" s="32"/>
    </row>
    <row r="32" spans="1:7" x14ac:dyDescent="0.25">
      <c r="A32" s="2" t="s">
        <v>4</v>
      </c>
      <c r="B32" s="138">
        <v>0.376</v>
      </c>
      <c r="C32" s="32"/>
      <c r="D32" s="32"/>
      <c r="E32" s="32"/>
      <c r="F32" s="32"/>
    </row>
    <row r="33" spans="1:6" x14ac:dyDescent="0.25">
      <c r="A33" s="2" t="s">
        <v>3</v>
      </c>
      <c r="B33" s="138">
        <v>0.48799999999999999</v>
      </c>
      <c r="C33" s="32"/>
      <c r="D33" s="32"/>
      <c r="E33" s="32"/>
      <c r="F33" s="32"/>
    </row>
    <row r="34" spans="1:6" x14ac:dyDescent="0.25">
      <c r="A34" s="4" t="s">
        <v>2</v>
      </c>
      <c r="B34" s="138">
        <v>0</v>
      </c>
      <c r="C34" s="32"/>
      <c r="D34" s="32"/>
      <c r="E34" s="32"/>
      <c r="F34" s="32"/>
    </row>
    <row r="35" spans="1:6" x14ac:dyDescent="0.25">
      <c r="A35" s="4" t="s">
        <v>1</v>
      </c>
      <c r="B35" s="138">
        <v>0.13600000000000001</v>
      </c>
      <c r="C35" s="32"/>
      <c r="D35" s="32"/>
      <c r="E35" s="32"/>
      <c r="F35" s="32"/>
    </row>
    <row r="36" spans="1:6" x14ac:dyDescent="0.25">
      <c r="A36" s="4" t="s">
        <v>0</v>
      </c>
      <c r="B36" s="138">
        <v>0</v>
      </c>
      <c r="C36" s="32"/>
      <c r="D36" s="32"/>
      <c r="E36" s="32"/>
      <c r="F36" s="32"/>
    </row>
  </sheetData>
  <sheetProtection algorithmName="SHA-512" hashValue="jtPATiy2AFqALBsSaP6zH5S7dgEJGpuRTH0K5fx8XK8JyPYa5jmHQU3ZdsMfc7iqSNYGYZ5Jy31xpcoCfYp0Ng==" saltValue="zx2Y0eyTQlgAGXpqGhgv/g==" spinCount="100000" sheet="1" objects="1" scenarios="1" selectLockedCells="1" selectUnlockedCells="1"/>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40"/>
  <sheetViews>
    <sheetView workbookViewId="0">
      <selection sqref="A1:N1048576"/>
    </sheetView>
  </sheetViews>
  <sheetFormatPr defaultColWidth="9.140625" defaultRowHeight="15" x14ac:dyDescent="0.25"/>
  <cols>
    <col min="1" max="1" width="74.28515625" style="4" customWidth="1"/>
    <col min="2" max="2" width="8.5703125" style="4" bestFit="1" customWidth="1"/>
    <col min="3" max="5" width="9.140625" style="4"/>
    <col min="6" max="7" width="9.140625" style="1"/>
  </cols>
  <sheetData>
    <row r="1" spans="1:6" s="1" customFormat="1" ht="28.5" x14ac:dyDescent="0.45">
      <c r="A1" s="8" t="s">
        <v>67</v>
      </c>
      <c r="B1" s="4"/>
      <c r="C1" s="4"/>
      <c r="D1" s="4"/>
      <c r="E1" s="4"/>
    </row>
    <row r="2" spans="1:6" s="1" customFormat="1" x14ac:dyDescent="0.25">
      <c r="A2" s="5"/>
      <c r="B2" s="7">
        <v>2017</v>
      </c>
      <c r="C2" s="7">
        <v>2016</v>
      </c>
      <c r="D2" s="7">
        <v>2015</v>
      </c>
      <c r="E2" s="7">
        <v>2014</v>
      </c>
      <c r="F2" s="7">
        <v>2013</v>
      </c>
    </row>
    <row r="3" spans="1:6" s="5" customFormat="1" x14ac:dyDescent="0.25">
      <c r="A3" s="5" t="s">
        <v>61</v>
      </c>
    </row>
    <row r="4" spans="1:6" s="4" customFormat="1" x14ac:dyDescent="0.25">
      <c r="A4" s="2" t="s">
        <v>7</v>
      </c>
      <c r="B4" s="137">
        <f>+[1]Foglio1!D1</f>
        <v>111.8107</v>
      </c>
      <c r="C4" s="36">
        <v>105.443</v>
      </c>
      <c r="D4" s="36">
        <v>98.824799999999996</v>
      </c>
      <c r="E4" s="36">
        <v>93.983999999999995</v>
      </c>
      <c r="F4" s="36">
        <v>84.893999999999991</v>
      </c>
    </row>
    <row r="5" spans="1:6" s="4" customFormat="1" x14ac:dyDescent="0.25">
      <c r="A5" s="4" t="s">
        <v>16</v>
      </c>
      <c r="B5" s="138">
        <f>+[1]Foglio1!A10</f>
        <v>4.7187308343579773E-2</v>
      </c>
      <c r="C5" s="42">
        <v>7</v>
      </c>
      <c r="D5" s="42">
        <v>6</v>
      </c>
      <c r="E5" s="42">
        <v>7</v>
      </c>
      <c r="F5" s="42">
        <v>8</v>
      </c>
    </row>
    <row r="6" spans="1:6" s="4" customFormat="1" x14ac:dyDescent="0.25">
      <c r="A6" s="4" t="s">
        <v>15</v>
      </c>
      <c r="B6" s="138">
        <f>+[1]Foglio1!C10</f>
        <v>0.89972696976989308</v>
      </c>
      <c r="C6" s="42">
        <v>93</v>
      </c>
      <c r="D6" s="42">
        <v>94</v>
      </c>
      <c r="E6" s="42">
        <v>93</v>
      </c>
      <c r="F6" s="42">
        <v>92</v>
      </c>
    </row>
    <row r="7" spans="1:6" s="4" customFormat="1" x14ac:dyDescent="0.25">
      <c r="A7" s="4" t="s">
        <v>14</v>
      </c>
      <c r="B7" s="138">
        <f>+[1]Foglio1!B10</f>
        <v>5.3085721886527243E-2</v>
      </c>
      <c r="C7" s="36" t="s">
        <v>33</v>
      </c>
      <c r="D7" s="36" t="s">
        <v>33</v>
      </c>
      <c r="E7" s="36" t="s">
        <v>33</v>
      </c>
      <c r="F7" s="36" t="s">
        <v>33</v>
      </c>
    </row>
    <row r="8" spans="1:6" s="3" customFormat="1" x14ac:dyDescent="0.25">
      <c r="A8" s="3" t="s">
        <v>34</v>
      </c>
      <c r="B8" s="14"/>
      <c r="C8" s="14"/>
      <c r="D8" s="14"/>
      <c r="E8" s="14"/>
      <c r="F8" s="14"/>
    </row>
    <row r="9" spans="1:6" s="4" customFormat="1" x14ac:dyDescent="0.25">
      <c r="A9" s="2" t="s">
        <v>4</v>
      </c>
      <c r="B9" s="138">
        <f>+[1]Foglio1!K19</f>
        <v>0.19485471570614926</v>
      </c>
      <c r="C9" s="144">
        <v>16.899999999999999</v>
      </c>
      <c r="D9" s="144">
        <v>17.187102487941793</v>
      </c>
      <c r="E9" s="144">
        <v>16.506846185696538</v>
      </c>
      <c r="F9" s="144">
        <v>15.575933742135861</v>
      </c>
    </row>
    <row r="10" spans="1:6" s="4" customFormat="1" x14ac:dyDescent="0.25">
      <c r="A10" s="2" t="s">
        <v>3</v>
      </c>
      <c r="B10" s="138">
        <f>+[1]Foglio1!K20</f>
        <v>0.54690365865431023</v>
      </c>
      <c r="C10" s="144">
        <v>57.5</v>
      </c>
      <c r="D10" s="144">
        <v>60.335848979480623</v>
      </c>
      <c r="E10" s="144">
        <v>61.013826582332712</v>
      </c>
      <c r="F10" s="144">
        <v>60.484510631520259</v>
      </c>
    </row>
    <row r="11" spans="1:6" s="1" customFormat="1" x14ac:dyDescent="0.25">
      <c r="A11" s="4" t="s">
        <v>2</v>
      </c>
      <c r="B11" s="138">
        <f>+[1]Foglio1!K21</f>
        <v>4.2656144415484126E-2</v>
      </c>
      <c r="C11" s="145">
        <v>4.6900000000000004</v>
      </c>
      <c r="D11" s="145">
        <v>5.2497479357985668</v>
      </c>
      <c r="E11" s="145">
        <v>5.7296649009837379</v>
      </c>
      <c r="F11" s="145">
        <v>6.5254439754718483</v>
      </c>
    </row>
    <row r="12" spans="1:6" s="1" customFormat="1" x14ac:dyDescent="0.25">
      <c r="A12" s="4" t="s">
        <v>1</v>
      </c>
      <c r="B12" s="138">
        <f>+[1]Foglio1!K22</f>
        <v>6.9528912057148395E-2</v>
      </c>
      <c r="C12" s="145">
        <v>6.05</v>
      </c>
      <c r="D12" s="145">
        <v>4.7923263482028498</v>
      </c>
      <c r="E12" s="145">
        <v>3.8990648067505247</v>
      </c>
      <c r="F12" s="145">
        <v>4.4493907780520825</v>
      </c>
    </row>
    <row r="13" spans="1:6" s="1" customFormat="1" x14ac:dyDescent="0.25">
      <c r="A13" s="4" t="s">
        <v>0</v>
      </c>
      <c r="B13" s="138" t="s">
        <v>33</v>
      </c>
      <c r="C13" s="145">
        <v>0</v>
      </c>
      <c r="D13" s="145">
        <v>0</v>
      </c>
      <c r="E13" s="145">
        <v>0</v>
      </c>
      <c r="F13" s="145">
        <v>0</v>
      </c>
    </row>
    <row r="14" spans="1:6" s="1" customFormat="1" x14ac:dyDescent="0.25">
      <c r="A14" s="117" t="s">
        <v>12</v>
      </c>
      <c r="B14" s="138" t="s">
        <v>33</v>
      </c>
      <c r="C14" s="32"/>
      <c r="D14" s="32"/>
      <c r="E14" s="32"/>
      <c r="F14" s="52"/>
    </row>
    <row r="15" spans="1:6" s="5" customFormat="1" x14ac:dyDescent="0.25">
      <c r="A15" s="5" t="s">
        <v>11</v>
      </c>
      <c r="B15" s="34"/>
      <c r="C15" s="34"/>
      <c r="D15" s="34"/>
      <c r="E15" s="34"/>
      <c r="F15" s="34"/>
    </row>
    <row r="16" spans="1:6" s="1" customFormat="1" x14ac:dyDescent="0.25">
      <c r="A16" s="4" t="s">
        <v>10</v>
      </c>
      <c r="B16" s="139">
        <f>+[1]Foglio1!B33</f>
        <v>4034220</v>
      </c>
      <c r="C16" s="53">
        <v>4046029</v>
      </c>
      <c r="D16" s="53">
        <v>3814959</v>
      </c>
      <c r="E16" s="53">
        <v>3308550</v>
      </c>
      <c r="F16" s="53">
        <v>3322004</v>
      </c>
    </row>
    <row r="17" spans="1:8" s="1" customFormat="1" x14ac:dyDescent="0.25">
      <c r="A17" s="4" t="s">
        <v>9</v>
      </c>
      <c r="B17" s="139">
        <v>116282</v>
      </c>
      <c r="C17" s="53">
        <v>118362</v>
      </c>
      <c r="D17" s="53">
        <v>105887</v>
      </c>
      <c r="E17" s="53">
        <v>106876</v>
      </c>
      <c r="F17" s="53">
        <v>106612</v>
      </c>
    </row>
    <row r="18" spans="1:8" s="1" customFormat="1" x14ac:dyDescent="0.25">
      <c r="A18" s="4" t="s">
        <v>8</v>
      </c>
      <c r="B18" s="139">
        <f>+[1]Foglio1!B40</f>
        <v>252</v>
      </c>
      <c r="C18" s="53">
        <v>266</v>
      </c>
      <c r="D18" s="53">
        <v>282</v>
      </c>
      <c r="E18" s="146">
        <v>298</v>
      </c>
      <c r="F18" s="70">
        <v>308</v>
      </c>
    </row>
    <row r="19" spans="1:8" s="1" customFormat="1" x14ac:dyDescent="0.25">
      <c r="A19" s="4"/>
      <c r="B19" s="32"/>
      <c r="C19" s="32"/>
      <c r="D19" s="32"/>
      <c r="E19" s="32"/>
      <c r="F19" s="52"/>
    </row>
    <row r="20" spans="1:8" s="5" customFormat="1" x14ac:dyDescent="0.25">
      <c r="A20" s="3" t="s">
        <v>51</v>
      </c>
      <c r="B20" s="14"/>
      <c r="C20" s="34"/>
      <c r="D20" s="34"/>
      <c r="E20" s="34"/>
      <c r="F20" s="34"/>
    </row>
    <row r="21" spans="1:8" s="4" customFormat="1" x14ac:dyDescent="0.25">
      <c r="A21" s="4" t="s">
        <v>7</v>
      </c>
      <c r="B21" s="140">
        <v>1.619</v>
      </c>
      <c r="C21" s="36">
        <v>2.4700000000000002</v>
      </c>
      <c r="D21" s="36">
        <v>3.032</v>
      </c>
      <c r="E21" s="36">
        <v>3.3279999999999998</v>
      </c>
      <c r="F21" s="60">
        <v>3.1030000000000002</v>
      </c>
    </row>
    <row r="22" spans="1:8" s="4" customFormat="1" x14ac:dyDescent="0.25">
      <c r="A22" s="4" t="s">
        <v>6</v>
      </c>
      <c r="B22" s="139">
        <v>7392</v>
      </c>
      <c r="C22" s="147">
        <v>28949</v>
      </c>
      <c r="D22" s="147">
        <v>39065</v>
      </c>
      <c r="E22" s="147">
        <v>39823</v>
      </c>
      <c r="F22" s="147">
        <v>37222</v>
      </c>
    </row>
    <row r="23" spans="1:8" s="4" customFormat="1" x14ac:dyDescent="0.25">
      <c r="B23" s="15"/>
      <c r="C23" s="32"/>
      <c r="D23" s="32"/>
      <c r="E23" s="32"/>
      <c r="F23" s="32"/>
    </row>
    <row r="24" spans="1:8" s="5" customFormat="1" x14ac:dyDescent="0.25">
      <c r="A24" s="3" t="s">
        <v>52</v>
      </c>
      <c r="B24" s="14"/>
      <c r="C24" s="34"/>
      <c r="D24" s="34"/>
      <c r="E24" s="34"/>
      <c r="F24" s="34"/>
    </row>
    <row r="25" spans="1:8" s="4" customFormat="1" x14ac:dyDescent="0.25">
      <c r="A25" s="4" t="s">
        <v>7</v>
      </c>
      <c r="B25" s="140"/>
      <c r="C25" s="148"/>
      <c r="D25" s="148"/>
      <c r="E25" s="60"/>
      <c r="F25" s="60"/>
    </row>
    <row r="26" spans="1:8" s="4" customFormat="1" x14ac:dyDescent="0.25">
      <c r="A26" s="4" t="s">
        <v>6</v>
      </c>
      <c r="B26" s="139"/>
      <c r="C26" s="147"/>
      <c r="D26" s="147"/>
      <c r="E26" s="147"/>
      <c r="F26" s="147"/>
    </row>
    <row r="27" spans="1:8" s="4" customFormat="1" x14ac:dyDescent="0.25">
      <c r="B27" s="15"/>
      <c r="C27" s="32"/>
      <c r="D27" s="32"/>
      <c r="E27" s="32"/>
      <c r="F27" s="32"/>
    </row>
    <row r="28" spans="1:8" s="5" customFormat="1" x14ac:dyDescent="0.25">
      <c r="A28" s="3" t="s">
        <v>53</v>
      </c>
      <c r="B28" s="14"/>
      <c r="C28" s="34"/>
      <c r="D28" s="34"/>
      <c r="E28" s="34"/>
      <c r="F28" s="34"/>
    </row>
    <row r="29" spans="1:8" s="4" customFormat="1" x14ac:dyDescent="0.25">
      <c r="A29" s="4" t="s">
        <v>7</v>
      </c>
      <c r="B29" s="140">
        <f>+[1]Foglio1!D50</f>
        <v>48.789299999999997</v>
      </c>
      <c r="C29" s="36">
        <v>43.290999999999997</v>
      </c>
      <c r="D29" s="36">
        <v>38.25</v>
      </c>
      <c r="E29" s="60">
        <v>33.564</v>
      </c>
      <c r="F29" s="60">
        <v>28.385999999999999</v>
      </c>
      <c r="H29" s="232"/>
    </row>
    <row r="30" spans="1:8" s="4" customFormat="1" x14ac:dyDescent="0.25">
      <c r="A30" s="4" t="s">
        <v>6</v>
      </c>
      <c r="B30" s="139">
        <f>+[1]Foglio1!D49</f>
        <v>4275087</v>
      </c>
      <c r="C30" s="36">
        <v>3731448</v>
      </c>
      <c r="D30" s="36">
        <v>3361128</v>
      </c>
      <c r="E30" s="36">
        <v>3181081</v>
      </c>
      <c r="F30" s="36">
        <v>2830971</v>
      </c>
    </row>
    <row r="31" spans="1:8" x14ac:dyDescent="0.25">
      <c r="A31" s="3" t="s">
        <v>68</v>
      </c>
      <c r="B31" s="14"/>
      <c r="C31" s="32"/>
      <c r="D31" s="32"/>
      <c r="E31" s="32"/>
      <c r="F31" s="52"/>
    </row>
    <row r="32" spans="1:8" x14ac:dyDescent="0.25">
      <c r="A32" s="2" t="s">
        <v>4</v>
      </c>
      <c r="B32" s="138">
        <f>+[1]Foglio1!K55</f>
        <v>0.13876717573488748</v>
      </c>
      <c r="C32" s="32"/>
      <c r="D32" s="32"/>
      <c r="E32" s="32"/>
      <c r="F32" s="52"/>
    </row>
    <row r="33" spans="1:6" x14ac:dyDescent="0.25">
      <c r="A33" s="2" t="s">
        <v>3</v>
      </c>
      <c r="B33" s="138">
        <f>+[1]Foglio1!K56</f>
        <v>0.61949632024503332</v>
      </c>
      <c r="C33" s="32"/>
      <c r="D33" s="32"/>
      <c r="E33" s="32"/>
      <c r="F33" s="52"/>
    </row>
    <row r="34" spans="1:6" x14ac:dyDescent="0.25">
      <c r="A34" s="4" t="s">
        <v>2</v>
      </c>
      <c r="B34" s="143">
        <f>+[1]Foglio1!K57</f>
        <v>3.0416471689284044E-3</v>
      </c>
      <c r="C34" s="32"/>
      <c r="D34" s="32"/>
      <c r="E34" s="32"/>
      <c r="F34" s="52"/>
    </row>
    <row r="35" spans="1:6" x14ac:dyDescent="0.25">
      <c r="A35" s="4" t="s">
        <v>1</v>
      </c>
      <c r="B35" s="138">
        <f>+[1]Foglio1!K58</f>
        <v>7.4764963627855535E-2</v>
      </c>
      <c r="C35" s="32"/>
      <c r="D35" s="32"/>
      <c r="E35" s="32"/>
      <c r="F35" s="52"/>
    </row>
    <row r="36" spans="1:6" x14ac:dyDescent="0.25">
      <c r="A36" s="4" t="s">
        <v>0</v>
      </c>
      <c r="B36" s="138"/>
      <c r="C36" s="32"/>
      <c r="D36" s="32"/>
      <c r="E36" s="32"/>
      <c r="F36" s="52"/>
    </row>
    <row r="39" spans="1:6" x14ac:dyDescent="0.25">
      <c r="A39" s="4" t="s">
        <v>32</v>
      </c>
    </row>
    <row r="40" spans="1:6" x14ac:dyDescent="0.25">
      <c r="A40" s="4" t="s">
        <v>31</v>
      </c>
    </row>
  </sheetData>
  <sheetProtection algorithmName="SHA-512" hashValue="4czGHB8IdWEBUR4b085a2HMrs3XfNOF1OcEYyTmvdnEfDypOSaxYsym9+FQsgVneHL0gLB6FzE9wgA1iwobDvg==" saltValue="3RNvy/hAxE9cUKl9UrruoA==" spinCount="100000" sheet="1" objects="1" scenarios="1" selectLockedCells="1" selectUnlockedCells="1"/>
  <pageMargins left="0.7" right="0.7" top="0.75" bottom="0.75" header="0.3" footer="0.3"/>
  <pageSetup paperSize="9" scale="76" orientation="portrait" r:id="rId1"/>
  <ignoredErrors>
    <ignoredError sqref="B4:B7 B9:B12 B16 B18 B29:B30 B32:B3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6"/>
  <sheetViews>
    <sheetView workbookViewId="0">
      <selection sqref="A1:P1048576"/>
    </sheetView>
  </sheetViews>
  <sheetFormatPr defaultColWidth="9.140625" defaultRowHeight="15" x14ac:dyDescent="0.25"/>
  <cols>
    <col min="1" max="1" width="74.28515625" customWidth="1"/>
    <col min="2" max="2" width="9.140625" customWidth="1"/>
  </cols>
  <sheetData>
    <row r="1" spans="1:6" s="1" customFormat="1" ht="28.5" x14ac:dyDescent="0.45">
      <c r="A1" s="8" t="s">
        <v>65</v>
      </c>
    </row>
    <row r="2" spans="1:6" s="1" customFormat="1" x14ac:dyDescent="0.25">
      <c r="A2" s="5"/>
      <c r="B2" s="7">
        <v>2017</v>
      </c>
      <c r="C2" s="7">
        <v>2016</v>
      </c>
      <c r="D2" s="7">
        <v>2015</v>
      </c>
      <c r="E2" s="7">
        <v>2014</v>
      </c>
      <c r="F2" s="7">
        <v>2013</v>
      </c>
    </row>
    <row r="3" spans="1:6" s="5" customFormat="1" x14ac:dyDescent="0.25">
      <c r="A3" s="5" t="s">
        <v>50</v>
      </c>
    </row>
    <row r="4" spans="1:6" s="4" customFormat="1" x14ac:dyDescent="0.25">
      <c r="A4" s="2" t="s">
        <v>7</v>
      </c>
      <c r="B4" s="68">
        <v>1.5509999999999999</v>
      </c>
      <c r="C4" s="60">
        <v>1.512</v>
      </c>
      <c r="D4" s="60">
        <v>1.44</v>
      </c>
      <c r="E4" s="60">
        <v>1.3859999999999999</v>
      </c>
      <c r="F4" s="60">
        <v>0.85399999999999998</v>
      </c>
    </row>
    <row r="5" spans="1:6" s="4" customFormat="1" x14ac:dyDescent="0.25">
      <c r="A5" s="4" t="s">
        <v>16</v>
      </c>
      <c r="B5" s="113">
        <v>0.72499999999999998</v>
      </c>
      <c r="C5" s="58">
        <f>1.092/C4</f>
        <v>0.72222222222222232</v>
      </c>
      <c r="D5" s="58">
        <f>1.04/D4</f>
        <v>0.72222222222222232</v>
      </c>
      <c r="E5" s="58">
        <v>0.66</v>
      </c>
      <c r="F5" s="115">
        <v>0.6</v>
      </c>
    </row>
    <row r="6" spans="1:6" s="4" customFormat="1" x14ac:dyDescent="0.25">
      <c r="A6" s="4" t="s">
        <v>15</v>
      </c>
      <c r="B6" s="113">
        <v>0.14199999999999999</v>
      </c>
      <c r="C6" s="58">
        <f>0.219/C4</f>
        <v>0.14484126984126985</v>
      </c>
      <c r="D6" s="58">
        <v>0.14000000000000001</v>
      </c>
      <c r="E6" s="58">
        <v>0.14000000000000001</v>
      </c>
      <c r="F6" s="115">
        <v>0.2</v>
      </c>
    </row>
    <row r="7" spans="1:6" s="4" customFormat="1" x14ac:dyDescent="0.25">
      <c r="A7" s="4" t="s">
        <v>14</v>
      </c>
      <c r="B7" s="113">
        <v>0.13300000000000001</v>
      </c>
      <c r="C7" s="58">
        <f>0.201/C4</f>
        <v>0.13293650793650794</v>
      </c>
      <c r="D7" s="58">
        <f>100%-D6-D5</f>
        <v>0.13777777777777767</v>
      </c>
      <c r="E7" s="58">
        <v>0.2</v>
      </c>
      <c r="F7" s="115">
        <v>0.2</v>
      </c>
    </row>
    <row r="8" spans="1:6" s="3" customFormat="1" x14ac:dyDescent="0.25">
      <c r="A8" s="3" t="s">
        <v>13</v>
      </c>
      <c r="C8" s="116"/>
    </row>
    <row r="9" spans="1:6" s="4" customFormat="1" x14ac:dyDescent="0.25">
      <c r="A9" s="2" t="s">
        <v>4</v>
      </c>
      <c r="B9" s="113">
        <v>0.49120000000000003</v>
      </c>
      <c r="C9" s="60"/>
      <c r="D9" s="60"/>
      <c r="E9" s="60"/>
      <c r="F9" s="60"/>
    </row>
    <row r="10" spans="1:6" s="4" customFormat="1" x14ac:dyDescent="0.25">
      <c r="A10" s="2" t="s">
        <v>66</v>
      </c>
      <c r="B10" s="113">
        <v>0.44590000000000002</v>
      </c>
      <c r="C10" s="60"/>
      <c r="D10" s="60"/>
      <c r="E10" s="60"/>
      <c r="F10" s="60"/>
    </row>
    <row r="11" spans="1:6" s="1" customFormat="1" x14ac:dyDescent="0.25">
      <c r="A11" s="1" t="s">
        <v>2</v>
      </c>
      <c r="B11" s="62"/>
      <c r="C11" s="70"/>
      <c r="D11" s="70"/>
      <c r="E11" s="70"/>
      <c r="F11" s="70"/>
    </row>
    <row r="12" spans="1:6" s="1" customFormat="1" x14ac:dyDescent="0.25">
      <c r="A12" s="1" t="s">
        <v>1</v>
      </c>
      <c r="B12" s="62"/>
      <c r="C12" s="70"/>
      <c r="D12" s="70"/>
      <c r="E12" s="70"/>
      <c r="F12" s="70"/>
    </row>
    <row r="13" spans="1:6" s="1" customFormat="1" x14ac:dyDescent="0.25">
      <c r="A13" s="1" t="s">
        <v>0</v>
      </c>
      <c r="B13" s="62"/>
      <c r="C13" s="70"/>
      <c r="D13" s="70"/>
      <c r="E13" s="70"/>
      <c r="F13" s="70"/>
    </row>
    <row r="14" spans="1:6" s="1" customFormat="1" x14ac:dyDescent="0.25">
      <c r="A14" s="6" t="s">
        <v>12</v>
      </c>
      <c r="B14" s="98"/>
      <c r="C14" s="5"/>
      <c r="D14" s="5"/>
      <c r="E14" s="5"/>
      <c r="F14" s="5"/>
    </row>
    <row r="15" spans="1:6" s="5" customFormat="1" x14ac:dyDescent="0.25">
      <c r="A15" s="5" t="s">
        <v>11</v>
      </c>
    </row>
    <row r="16" spans="1:6" s="1" customFormat="1" x14ac:dyDescent="0.25">
      <c r="A16" s="1" t="s">
        <v>10</v>
      </c>
      <c r="B16" s="66">
        <v>16466</v>
      </c>
      <c r="C16" s="70">
        <v>16372</v>
      </c>
      <c r="D16" s="70">
        <v>16398</v>
      </c>
      <c r="E16" s="70">
        <v>16164</v>
      </c>
      <c r="F16" s="70">
        <v>13718</v>
      </c>
    </row>
    <row r="17" spans="1:6" s="1" customFormat="1" x14ac:dyDescent="0.25">
      <c r="A17" s="1" t="s">
        <v>9</v>
      </c>
      <c r="B17" s="66"/>
      <c r="C17" s="70"/>
      <c r="D17" s="70"/>
      <c r="E17" s="70"/>
      <c r="F17" s="70"/>
    </row>
    <row r="18" spans="1:6" s="1" customFormat="1" x14ac:dyDescent="0.25">
      <c r="A18" s="1" t="s">
        <v>8</v>
      </c>
      <c r="B18" s="66">
        <v>13</v>
      </c>
      <c r="C18" s="70">
        <v>14</v>
      </c>
      <c r="D18" s="70">
        <v>14</v>
      </c>
      <c r="E18" s="70">
        <v>15</v>
      </c>
      <c r="F18" s="70">
        <v>14</v>
      </c>
    </row>
    <row r="19" spans="1:6" s="1" customFormat="1" x14ac:dyDescent="0.25">
      <c r="C19" s="3"/>
      <c r="D19" s="3"/>
      <c r="E19" s="3"/>
      <c r="F19" s="3"/>
    </row>
    <row r="20" spans="1:6" s="5" customFormat="1" x14ac:dyDescent="0.25">
      <c r="A20" s="3" t="s">
        <v>51</v>
      </c>
      <c r="B20" s="3"/>
    </row>
    <row r="21" spans="1:6" s="4" customFormat="1" x14ac:dyDescent="0.25">
      <c r="A21" s="4" t="s">
        <v>7</v>
      </c>
      <c r="B21" s="60"/>
      <c r="C21" s="60"/>
      <c r="D21" s="60"/>
      <c r="E21" s="60"/>
      <c r="F21" s="60"/>
    </row>
    <row r="22" spans="1:6" s="4" customFormat="1" x14ac:dyDescent="0.25">
      <c r="A22" s="4" t="s">
        <v>6</v>
      </c>
      <c r="B22" s="60"/>
      <c r="C22" s="60"/>
      <c r="D22" s="60"/>
      <c r="E22" s="60"/>
      <c r="F22" s="60"/>
    </row>
    <row r="23" spans="1:6" s="4" customFormat="1" x14ac:dyDescent="0.25">
      <c r="B23" s="2"/>
      <c r="C23" s="3"/>
      <c r="D23" s="3"/>
      <c r="E23" s="3"/>
      <c r="F23" s="3"/>
    </row>
    <row r="24" spans="1:6" s="5" customFormat="1" x14ac:dyDescent="0.25">
      <c r="A24" s="3" t="s">
        <v>52</v>
      </c>
      <c r="B24" s="3"/>
    </row>
    <row r="25" spans="1:6" s="4" customFormat="1" x14ac:dyDescent="0.25">
      <c r="A25" s="4" t="s">
        <v>7</v>
      </c>
      <c r="B25" s="60"/>
      <c r="C25" s="60"/>
      <c r="D25" s="60"/>
      <c r="E25" s="60"/>
      <c r="F25" s="60"/>
    </row>
    <row r="26" spans="1:6" s="4" customFormat="1" x14ac:dyDescent="0.25">
      <c r="A26" s="4" t="s">
        <v>6</v>
      </c>
      <c r="B26" s="60"/>
      <c r="C26" s="60"/>
      <c r="D26" s="60"/>
      <c r="E26" s="60"/>
      <c r="F26" s="60"/>
    </row>
    <row r="27" spans="1:6" s="4" customFormat="1" x14ac:dyDescent="0.25">
      <c r="B27" s="2"/>
      <c r="C27" s="3"/>
      <c r="D27" s="3"/>
      <c r="E27" s="3"/>
      <c r="F27" s="3"/>
    </row>
    <row r="28" spans="1:6" s="5" customFormat="1" x14ac:dyDescent="0.25">
      <c r="A28" s="3" t="s">
        <v>53</v>
      </c>
      <c r="B28" s="3"/>
    </row>
    <row r="29" spans="1:6" s="4" customFormat="1" x14ac:dyDescent="0.25">
      <c r="A29" s="4" t="s">
        <v>7</v>
      </c>
      <c r="B29" s="60"/>
      <c r="C29" s="60"/>
      <c r="D29" s="60"/>
      <c r="E29" s="60"/>
      <c r="F29" s="60"/>
    </row>
    <row r="30" spans="1:6" s="4" customFormat="1" x14ac:dyDescent="0.25">
      <c r="A30" s="4" t="s">
        <v>6</v>
      </c>
      <c r="B30" s="60"/>
      <c r="C30" s="60"/>
      <c r="D30" s="60"/>
      <c r="E30" s="60"/>
      <c r="F30" s="60"/>
    </row>
    <row r="31" spans="1:6" x14ac:dyDescent="0.25">
      <c r="A31" s="3" t="s">
        <v>5</v>
      </c>
      <c r="B31" s="3"/>
    </row>
    <row r="32" spans="1:6" x14ac:dyDescent="0.25">
      <c r="A32" s="2" t="s">
        <v>4</v>
      </c>
      <c r="B32" s="60"/>
    </row>
    <row r="33" spans="1:2" x14ac:dyDescent="0.25">
      <c r="A33" s="2" t="s">
        <v>3</v>
      </c>
      <c r="B33" s="60"/>
    </row>
    <row r="34" spans="1:2" x14ac:dyDescent="0.25">
      <c r="A34" s="1" t="s">
        <v>2</v>
      </c>
      <c r="B34" s="60"/>
    </row>
    <row r="35" spans="1:2" x14ac:dyDescent="0.25">
      <c r="A35" s="1" t="s">
        <v>1</v>
      </c>
      <c r="B35" s="60"/>
    </row>
    <row r="36" spans="1:2" x14ac:dyDescent="0.25">
      <c r="A36" s="1" t="s">
        <v>0</v>
      </c>
      <c r="B36" s="60"/>
    </row>
  </sheetData>
  <sheetProtection algorithmName="SHA-512" hashValue="RYP4j1pcWcuWnW0w3Rm8Vhymf+URJZMsaAW7Fk5pOENX4gYAgX2nYxMCcmSaomPQIk+KauynryrawaN9vgR41A==" saltValue="iJ2/CYHoc/duu7QScbSSTg==" spinCount="100000" sheet="1" objects="1" scenarios="1" selectLockedCells="1" selectUnlockedCells="1"/>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30"/>
  <sheetViews>
    <sheetView zoomScaleNormal="100" workbookViewId="0">
      <selection sqref="A1:R1048576"/>
    </sheetView>
  </sheetViews>
  <sheetFormatPr defaultColWidth="9.140625" defaultRowHeight="15" x14ac:dyDescent="0.25"/>
  <cols>
    <col min="1" max="1" width="74.28515625" customWidth="1"/>
    <col min="2" max="3" width="11" customWidth="1"/>
    <col min="4" max="4" width="11" style="13" customWidth="1"/>
    <col min="5" max="7" width="11" customWidth="1"/>
  </cols>
  <sheetData>
    <row r="1" spans="1:6" ht="28.5" x14ac:dyDescent="0.45">
      <c r="A1" s="8" t="s">
        <v>64</v>
      </c>
    </row>
    <row r="2" spans="1:6" s="1" customFormat="1" x14ac:dyDescent="0.25">
      <c r="A2" s="5"/>
      <c r="B2" s="7">
        <v>2017</v>
      </c>
      <c r="C2" s="29">
        <v>2016</v>
      </c>
      <c r="D2" s="29">
        <v>2015</v>
      </c>
      <c r="E2" s="29">
        <v>2014</v>
      </c>
      <c r="F2" s="29">
        <v>2013</v>
      </c>
    </row>
    <row r="3" spans="1:6" s="5" customFormat="1" x14ac:dyDescent="0.25">
      <c r="A3" s="5" t="s">
        <v>50</v>
      </c>
      <c r="C3" s="24"/>
      <c r="D3" s="24"/>
      <c r="E3" s="103"/>
      <c r="F3" s="103"/>
    </row>
    <row r="4" spans="1:6" s="4" customFormat="1" x14ac:dyDescent="0.25">
      <c r="A4" s="2" t="s">
        <v>7</v>
      </c>
      <c r="B4" s="40">
        <v>1360.152</v>
      </c>
      <c r="C4" s="40">
        <v>1266.60277</v>
      </c>
      <c r="D4" s="40">
        <v>1154.567</v>
      </c>
      <c r="E4" s="40">
        <v>1140.049</v>
      </c>
      <c r="F4" s="40">
        <v>956.86624800000004</v>
      </c>
    </row>
    <row r="5" spans="1:6" s="4" customFormat="1" x14ac:dyDescent="0.25">
      <c r="A5" s="4" t="s">
        <v>16</v>
      </c>
      <c r="B5" s="113">
        <v>0.93700000000000006</v>
      </c>
      <c r="C5" s="104">
        <v>0.99549227260887807</v>
      </c>
      <c r="D5" s="104">
        <v>0.995</v>
      </c>
      <c r="E5" s="104">
        <v>0.99</v>
      </c>
      <c r="F5" s="104"/>
    </row>
    <row r="6" spans="1:6" s="4" customFormat="1" x14ac:dyDescent="0.25">
      <c r="A6" s="4" t="s">
        <v>15</v>
      </c>
      <c r="B6" s="113">
        <v>4.5222886853822216E-3</v>
      </c>
      <c r="C6" s="104">
        <v>4.5077273911220015E-3</v>
      </c>
      <c r="D6" s="104">
        <v>5.0000000000000001E-3</v>
      </c>
      <c r="E6" s="104">
        <v>0.01</v>
      </c>
      <c r="F6" s="104"/>
    </row>
    <row r="7" spans="1:6" s="4" customFormat="1" x14ac:dyDescent="0.25">
      <c r="A7" s="4" t="s">
        <v>14</v>
      </c>
      <c r="B7" s="113">
        <v>4.7E-2</v>
      </c>
      <c r="C7" s="100">
        <v>0</v>
      </c>
      <c r="D7" s="100">
        <v>0</v>
      </c>
      <c r="E7" s="100">
        <v>0</v>
      </c>
      <c r="F7" s="100"/>
    </row>
    <row r="8" spans="1:6" s="3" customFormat="1" x14ac:dyDescent="0.25">
      <c r="A8" s="3" t="s">
        <v>13</v>
      </c>
      <c r="C8" s="22"/>
      <c r="D8" s="22"/>
      <c r="E8" s="105"/>
      <c r="F8" s="105"/>
    </row>
    <row r="9" spans="1:6" s="4" customFormat="1" x14ac:dyDescent="0.25">
      <c r="A9" s="2" t="s">
        <v>4</v>
      </c>
      <c r="B9" s="113">
        <v>0.31865115075373929</v>
      </c>
      <c r="C9" s="100">
        <v>0.31586824218077109</v>
      </c>
      <c r="D9" s="100">
        <v>0.3018431293308575</v>
      </c>
      <c r="E9" s="100">
        <v>0.32152839537542877</v>
      </c>
      <c r="F9" s="100"/>
    </row>
    <row r="10" spans="1:6" s="4" customFormat="1" x14ac:dyDescent="0.25">
      <c r="A10" s="2" t="s">
        <v>3</v>
      </c>
      <c r="B10" s="113">
        <v>0.4695364929801964</v>
      </c>
      <c r="C10" s="100">
        <v>0.49885818950735417</v>
      </c>
      <c r="D10" s="100">
        <v>0.50788394608398169</v>
      </c>
      <c r="E10" s="100">
        <v>0.51047357387879555</v>
      </c>
      <c r="F10" s="100"/>
    </row>
    <row r="11" spans="1:6" s="1" customFormat="1" x14ac:dyDescent="0.25">
      <c r="A11" s="1" t="s">
        <v>2</v>
      </c>
      <c r="B11" s="113">
        <v>8.9801728042159981E-2</v>
      </c>
      <c r="C11" s="100">
        <v>9.034289082711329E-2</v>
      </c>
      <c r="D11" s="100">
        <v>9.2522270492859868E-2</v>
      </c>
      <c r="E11" s="100">
        <v>8.5197595957029318E-2</v>
      </c>
      <c r="F11" s="100"/>
    </row>
    <row r="12" spans="1:6" s="1" customFormat="1" x14ac:dyDescent="0.25">
      <c r="A12" s="1" t="s">
        <v>1</v>
      </c>
      <c r="B12" s="113">
        <v>3.2349325663602303E-2</v>
      </c>
      <c r="C12" s="100">
        <v>2.5119830838207426E-2</v>
      </c>
      <c r="D12" s="100">
        <v>3.2405004198035811E-2</v>
      </c>
      <c r="E12" s="100">
        <v>4.1130238992645299E-2</v>
      </c>
      <c r="F12" s="100"/>
    </row>
    <row r="13" spans="1:6" s="1" customFormat="1" x14ac:dyDescent="0.25">
      <c r="A13" s="1" t="s">
        <v>0</v>
      </c>
      <c r="B13" s="113">
        <v>7.826551738335126E-2</v>
      </c>
      <c r="C13" s="100">
        <v>6.9810846646554126E-2</v>
      </c>
      <c r="D13" s="100">
        <v>6.5345649894265279E-2</v>
      </c>
      <c r="E13" s="100">
        <v>4.1670195796101032E-2</v>
      </c>
      <c r="F13" s="100"/>
    </row>
    <row r="14" spans="1:6" s="1" customFormat="1" x14ac:dyDescent="0.25">
      <c r="A14" s="6" t="s">
        <v>12</v>
      </c>
      <c r="B14" s="113">
        <v>0.47236437613019888</v>
      </c>
      <c r="C14" s="100">
        <v>0.48299999999999998</v>
      </c>
      <c r="D14" s="100">
        <v>0.51300000000000001</v>
      </c>
      <c r="E14" s="100">
        <v>0.52100000000000002</v>
      </c>
      <c r="F14" s="100"/>
    </row>
    <row r="15" spans="1:6" s="5" customFormat="1" x14ac:dyDescent="0.25">
      <c r="A15" s="5" t="s">
        <v>11</v>
      </c>
      <c r="C15" s="106"/>
      <c r="D15" s="106"/>
      <c r="E15" s="106"/>
      <c r="F15" s="106"/>
    </row>
    <row r="16" spans="1:6" s="1" customFormat="1" x14ac:dyDescent="0.25">
      <c r="A16" s="1" t="s">
        <v>10</v>
      </c>
      <c r="B16" s="114">
        <v>5646763</v>
      </c>
      <c r="C16" s="107">
        <v>5504352</v>
      </c>
      <c r="D16" s="107">
        <v>5435024</v>
      </c>
      <c r="E16" s="107">
        <v>5424239</v>
      </c>
      <c r="F16" s="107"/>
    </row>
    <row r="17" spans="1:6" s="1" customFormat="1" x14ac:dyDescent="0.25">
      <c r="A17" s="1" t="s">
        <v>9</v>
      </c>
      <c r="B17" s="114">
        <v>13046483</v>
      </c>
      <c r="C17" s="107">
        <v>12728709</v>
      </c>
      <c r="D17" s="107">
        <v>12482073</v>
      </c>
      <c r="E17" s="107">
        <v>12173636</v>
      </c>
      <c r="F17" s="107"/>
    </row>
    <row r="18" spans="1:6" s="1" customFormat="1" x14ac:dyDescent="0.25">
      <c r="A18" s="1" t="s">
        <v>8</v>
      </c>
      <c r="B18" s="66">
        <v>260</v>
      </c>
      <c r="C18" s="39">
        <v>290</v>
      </c>
      <c r="D18" s="39">
        <v>320</v>
      </c>
      <c r="E18" s="39">
        <v>365</v>
      </c>
      <c r="F18" s="39">
        <v>382</v>
      </c>
    </row>
    <row r="19" spans="1:6" s="1" customFormat="1" x14ac:dyDescent="0.25">
      <c r="C19" s="23"/>
      <c r="D19" s="23"/>
      <c r="E19" s="23"/>
      <c r="F19" s="23"/>
    </row>
    <row r="20" spans="1:6" s="5" customFormat="1" x14ac:dyDescent="0.25">
      <c r="A20" s="3" t="s">
        <v>51</v>
      </c>
      <c r="B20" s="3"/>
      <c r="C20" s="22"/>
      <c r="D20" s="22"/>
      <c r="E20" s="105"/>
      <c r="F20" s="105"/>
    </row>
    <row r="21" spans="1:6" s="4" customFormat="1" x14ac:dyDescent="0.25">
      <c r="A21" s="4" t="s">
        <v>7</v>
      </c>
      <c r="B21" s="108" t="s">
        <v>29</v>
      </c>
      <c r="C21" s="109"/>
      <c r="D21" s="109"/>
      <c r="E21" s="109"/>
      <c r="F21" s="109"/>
    </row>
    <row r="22" spans="1:6" s="4" customFormat="1" x14ac:dyDescent="0.25">
      <c r="A22" s="4" t="s">
        <v>6</v>
      </c>
      <c r="B22" s="110" t="s">
        <v>29</v>
      </c>
      <c r="C22" s="109"/>
      <c r="D22" s="109"/>
      <c r="E22" s="109"/>
      <c r="F22" s="109"/>
    </row>
    <row r="23" spans="1:6" s="4" customFormat="1" x14ac:dyDescent="0.25">
      <c r="B23" s="111"/>
      <c r="C23" s="112"/>
      <c r="D23" s="112"/>
      <c r="E23" s="112"/>
      <c r="F23" s="112"/>
    </row>
    <row r="24" spans="1:6" s="5" customFormat="1" x14ac:dyDescent="0.25">
      <c r="A24" s="3" t="s">
        <v>52</v>
      </c>
      <c r="B24" s="14"/>
      <c r="C24" s="105"/>
      <c r="D24" s="105"/>
      <c r="E24" s="105"/>
      <c r="F24" s="105"/>
    </row>
    <row r="25" spans="1:6" s="4" customFormat="1" x14ac:dyDescent="0.25">
      <c r="A25" s="4" t="s">
        <v>7</v>
      </c>
      <c r="B25" s="110" t="s">
        <v>29</v>
      </c>
      <c r="C25" s="109"/>
      <c r="D25" s="109"/>
      <c r="E25" s="109"/>
      <c r="F25" s="109"/>
    </row>
    <row r="26" spans="1:6" s="4" customFormat="1" x14ac:dyDescent="0.25">
      <c r="A26" s="4" t="s">
        <v>6</v>
      </c>
      <c r="B26" s="110" t="s">
        <v>29</v>
      </c>
      <c r="C26" s="109"/>
      <c r="D26" s="109"/>
      <c r="E26" s="109"/>
      <c r="F26" s="109"/>
    </row>
    <row r="27" spans="1:6" s="4" customFormat="1" x14ac:dyDescent="0.25">
      <c r="B27" s="111"/>
      <c r="C27" s="112"/>
      <c r="D27" s="112"/>
      <c r="E27" s="112"/>
      <c r="F27" s="112"/>
    </row>
    <row r="28" spans="1:6" s="5" customFormat="1" x14ac:dyDescent="0.25">
      <c r="A28" s="3" t="s">
        <v>53</v>
      </c>
      <c r="B28" s="14"/>
      <c r="C28" s="105"/>
      <c r="D28" s="105"/>
      <c r="E28" s="105"/>
      <c r="F28" s="105"/>
    </row>
    <row r="29" spans="1:6" s="4" customFormat="1" x14ac:dyDescent="0.25">
      <c r="A29" s="4" t="s">
        <v>7</v>
      </c>
      <c r="B29" s="110" t="s">
        <v>29</v>
      </c>
      <c r="C29" s="109"/>
      <c r="D29" s="109"/>
      <c r="E29" s="109"/>
      <c r="F29" s="109"/>
    </row>
    <row r="30" spans="1:6" s="4" customFormat="1" x14ac:dyDescent="0.25">
      <c r="A30" s="4" t="s">
        <v>6</v>
      </c>
      <c r="B30" s="110" t="s">
        <v>29</v>
      </c>
      <c r="C30" s="109"/>
      <c r="D30" s="109"/>
      <c r="E30" s="109"/>
      <c r="F30" s="109"/>
    </row>
  </sheetData>
  <sheetProtection algorithmName="SHA-512" hashValue="ZaTzS58eTWbOe4TypbuDh+3BKsH7f9pYm2WpwgezwaJWfEX8bscX8gp1QP0b9++kKnY1UIuPVGomWYzWTdvlaQ==" saltValue="dGgVVzIHn2BuZht3heSTxw==" spinCount="100000" sheet="1" objects="1" scenarios="1" selectLockedCells="1" selectUnlockedCells="1"/>
  <pageMargins left="0.7" right="0.7" top="0.75" bottom="0.75" header="0.3" footer="0.3"/>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30"/>
  <sheetViews>
    <sheetView zoomScaleNormal="100" workbookViewId="0">
      <selection sqref="A1:P1048576"/>
    </sheetView>
  </sheetViews>
  <sheetFormatPr defaultColWidth="9.140625" defaultRowHeight="15" x14ac:dyDescent="0.25"/>
  <cols>
    <col min="1" max="1" width="74.28515625" customWidth="1"/>
    <col min="2" max="2" width="9.140625" style="4" customWidth="1"/>
  </cols>
  <sheetData>
    <row r="1" spans="1:6" ht="28.5" x14ac:dyDescent="0.45">
      <c r="A1" s="8" t="s">
        <v>48</v>
      </c>
    </row>
    <row r="2" spans="1:6" s="1" customFormat="1" x14ac:dyDescent="0.25">
      <c r="A2" s="5"/>
      <c r="B2" s="7">
        <v>2017</v>
      </c>
      <c r="C2" s="7">
        <v>2016</v>
      </c>
      <c r="D2" s="7">
        <v>2015</v>
      </c>
      <c r="E2" s="7">
        <v>2014</v>
      </c>
      <c r="F2" s="7">
        <v>2013</v>
      </c>
    </row>
    <row r="3" spans="1:6" s="5" customFormat="1" x14ac:dyDescent="0.25">
      <c r="A3" s="5" t="s">
        <v>50</v>
      </c>
    </row>
    <row r="4" spans="1:6" s="4" customFormat="1" x14ac:dyDescent="0.25">
      <c r="A4" s="2" t="s">
        <v>7</v>
      </c>
      <c r="B4" s="99">
        <v>34.799999999999997</v>
      </c>
      <c r="C4" s="61">
        <v>34.9</v>
      </c>
      <c r="D4" s="61">
        <v>31.9</v>
      </c>
      <c r="E4" s="61">
        <v>29.6</v>
      </c>
      <c r="F4" s="158">
        <v>26.5</v>
      </c>
    </row>
    <row r="5" spans="1:6" s="4" customFormat="1" x14ac:dyDescent="0.25">
      <c r="A5" s="4" t="s">
        <v>16</v>
      </c>
      <c r="B5" s="101">
        <v>0.99970000000000003</v>
      </c>
      <c r="C5" s="62">
        <v>1</v>
      </c>
      <c r="D5" s="62">
        <v>1</v>
      </c>
      <c r="E5" s="62">
        <v>1</v>
      </c>
      <c r="F5" s="38">
        <v>1</v>
      </c>
    </row>
    <row r="6" spans="1:6" s="4" customFormat="1" x14ac:dyDescent="0.25">
      <c r="A6" s="4" t="s">
        <v>15</v>
      </c>
      <c r="B6" s="62">
        <v>0</v>
      </c>
      <c r="C6" s="62">
        <v>0</v>
      </c>
      <c r="D6" s="62">
        <v>0</v>
      </c>
      <c r="E6" s="62">
        <v>0</v>
      </c>
      <c r="F6" s="38">
        <v>0</v>
      </c>
    </row>
    <row r="7" spans="1:6" s="4" customFormat="1" x14ac:dyDescent="0.25">
      <c r="A7" s="4" t="s">
        <v>14</v>
      </c>
      <c r="B7" s="101">
        <v>2.9999999999999997E-4</v>
      </c>
      <c r="C7" s="62">
        <v>0</v>
      </c>
      <c r="D7" s="62">
        <v>0</v>
      </c>
      <c r="E7" s="62">
        <v>0</v>
      </c>
      <c r="F7" s="38">
        <v>0</v>
      </c>
    </row>
    <row r="8" spans="1:6" s="3" customFormat="1" x14ac:dyDescent="0.25">
      <c r="A8" s="3" t="s">
        <v>13</v>
      </c>
      <c r="C8" s="14"/>
      <c r="D8" s="14"/>
      <c r="E8" s="14"/>
    </row>
    <row r="9" spans="1:6" s="4" customFormat="1" x14ac:dyDescent="0.25">
      <c r="A9" s="2" t="s">
        <v>4</v>
      </c>
      <c r="B9" s="100">
        <v>0.37</v>
      </c>
      <c r="C9" s="62">
        <v>0.36299999999999999</v>
      </c>
      <c r="D9" s="62">
        <v>0.35</v>
      </c>
      <c r="E9" s="62">
        <v>0.35</v>
      </c>
      <c r="F9" s="57">
        <v>0.35</v>
      </c>
    </row>
    <row r="10" spans="1:6" s="4" customFormat="1" x14ac:dyDescent="0.25">
      <c r="A10" s="2" t="s">
        <v>3</v>
      </c>
      <c r="B10" s="100">
        <v>0.55000000000000004</v>
      </c>
      <c r="C10" s="62">
        <v>0.57899999999999996</v>
      </c>
      <c r="D10" s="62">
        <v>0.59</v>
      </c>
      <c r="E10" s="62">
        <v>0.6</v>
      </c>
      <c r="F10" s="57">
        <v>0.6</v>
      </c>
    </row>
    <row r="11" spans="1:6" s="1" customFormat="1" x14ac:dyDescent="0.25">
      <c r="A11" s="1" t="s">
        <v>2</v>
      </c>
      <c r="B11" s="100">
        <v>0.08</v>
      </c>
      <c r="C11" s="62">
        <v>5.8000000000000003E-2</v>
      </c>
      <c r="D11" s="62">
        <v>0.06</v>
      </c>
      <c r="E11" s="62">
        <v>0.05</v>
      </c>
      <c r="F11" s="57">
        <v>0.05</v>
      </c>
    </row>
    <row r="12" spans="1:6" s="1" customFormat="1" x14ac:dyDescent="0.25">
      <c r="A12" s="1" t="s">
        <v>1</v>
      </c>
      <c r="B12" s="100"/>
      <c r="C12" s="94"/>
      <c r="D12" s="94"/>
      <c r="E12" s="94"/>
      <c r="F12" s="57"/>
    </row>
    <row r="13" spans="1:6" s="1" customFormat="1" x14ac:dyDescent="0.25">
      <c r="A13" s="1" t="s">
        <v>0</v>
      </c>
      <c r="B13" s="100"/>
      <c r="C13" s="94"/>
      <c r="D13" s="94"/>
      <c r="E13" s="94"/>
      <c r="F13" s="57"/>
    </row>
    <row r="14" spans="1:6" s="1" customFormat="1" x14ac:dyDescent="0.25">
      <c r="A14" s="6" t="s">
        <v>12</v>
      </c>
      <c r="B14" s="100">
        <v>0.97</v>
      </c>
      <c r="C14" s="94"/>
      <c r="D14" s="94"/>
      <c r="E14" s="94"/>
    </row>
    <row r="15" spans="1:6" s="5" customFormat="1" x14ac:dyDescent="0.25">
      <c r="A15" s="5" t="s">
        <v>11</v>
      </c>
    </row>
    <row r="16" spans="1:6" s="1" customFormat="1" x14ac:dyDescent="0.25">
      <c r="A16" s="1" t="s">
        <v>10</v>
      </c>
      <c r="B16" s="66">
        <v>148000</v>
      </c>
      <c r="C16" s="66">
        <v>148000</v>
      </c>
      <c r="D16" s="66">
        <v>145000</v>
      </c>
      <c r="E16" s="66">
        <v>161000</v>
      </c>
      <c r="F16" s="70">
        <v>152000</v>
      </c>
    </row>
    <row r="17" spans="1:6" s="1" customFormat="1" x14ac:dyDescent="0.25">
      <c r="A17" s="1" t="s">
        <v>9</v>
      </c>
      <c r="B17" s="66">
        <v>360000</v>
      </c>
      <c r="C17" s="66">
        <v>330000</v>
      </c>
      <c r="D17" s="66">
        <v>305000</v>
      </c>
      <c r="E17" s="66">
        <v>270000</v>
      </c>
      <c r="F17" s="70">
        <v>230000</v>
      </c>
    </row>
    <row r="18" spans="1:6" s="1" customFormat="1" x14ac:dyDescent="0.25">
      <c r="A18" s="1" t="s">
        <v>8</v>
      </c>
      <c r="B18" s="102">
        <v>84</v>
      </c>
      <c r="C18" s="66">
        <v>87</v>
      </c>
      <c r="D18" s="66">
        <v>87</v>
      </c>
      <c r="E18" s="66">
        <v>85</v>
      </c>
      <c r="F18" s="160">
        <v>84</v>
      </c>
    </row>
    <row r="19" spans="1:6" s="1" customFormat="1" x14ac:dyDescent="0.25">
      <c r="B19" s="4"/>
      <c r="C19" s="14"/>
      <c r="D19" s="14"/>
      <c r="E19" s="14"/>
    </row>
    <row r="20" spans="1:6" s="5" customFormat="1" x14ac:dyDescent="0.25">
      <c r="A20" s="3" t="s">
        <v>51</v>
      </c>
      <c r="B20" s="3"/>
    </row>
    <row r="21" spans="1:6" s="4" customFormat="1" x14ac:dyDescent="0.25">
      <c r="A21" s="4" t="s">
        <v>7</v>
      </c>
      <c r="B21" s="40"/>
      <c r="C21" s="36"/>
      <c r="D21" s="36"/>
      <c r="E21" s="36"/>
      <c r="F21" s="36"/>
    </row>
    <row r="22" spans="1:6" s="4" customFormat="1" x14ac:dyDescent="0.25">
      <c r="A22" s="4" t="s">
        <v>6</v>
      </c>
      <c r="B22" s="39"/>
      <c r="C22" s="36"/>
      <c r="D22" s="36"/>
      <c r="E22" s="36"/>
      <c r="F22" s="36"/>
    </row>
    <row r="23" spans="1:6" s="4" customFormat="1" x14ac:dyDescent="0.25">
      <c r="B23" s="2"/>
      <c r="C23" s="15"/>
      <c r="D23" s="15"/>
      <c r="E23" s="15"/>
    </row>
    <row r="24" spans="1:6" s="5" customFormat="1" x14ac:dyDescent="0.25">
      <c r="A24" s="3" t="s">
        <v>52</v>
      </c>
      <c r="B24" s="3"/>
      <c r="C24" s="14"/>
      <c r="D24" s="14"/>
      <c r="E24" s="14"/>
    </row>
    <row r="25" spans="1:6" s="4" customFormat="1" x14ac:dyDescent="0.25">
      <c r="A25" s="4" t="s">
        <v>7</v>
      </c>
      <c r="B25" s="40"/>
      <c r="C25" s="36"/>
      <c r="D25" s="36"/>
      <c r="E25" s="36"/>
      <c r="F25" s="36"/>
    </row>
    <row r="26" spans="1:6" s="4" customFormat="1" x14ac:dyDescent="0.25">
      <c r="A26" s="4" t="s">
        <v>6</v>
      </c>
      <c r="B26" s="39"/>
      <c r="C26" s="95"/>
      <c r="D26" s="95"/>
      <c r="E26" s="36"/>
      <c r="F26" s="36"/>
    </row>
    <row r="27" spans="1:6" s="4" customFormat="1" x14ac:dyDescent="0.25">
      <c r="B27" s="2"/>
      <c r="C27" s="96"/>
      <c r="D27" s="96"/>
      <c r="E27" s="96"/>
    </row>
    <row r="28" spans="1:6" s="5" customFormat="1" x14ac:dyDescent="0.25">
      <c r="A28" s="3" t="s">
        <v>53</v>
      </c>
      <c r="B28" s="3"/>
      <c r="C28" s="97"/>
      <c r="D28" s="97"/>
      <c r="E28" s="97"/>
    </row>
    <row r="29" spans="1:6" s="4" customFormat="1" x14ac:dyDescent="0.25">
      <c r="A29" s="4" t="s">
        <v>7</v>
      </c>
      <c r="B29" s="40"/>
      <c r="C29" s="36"/>
      <c r="D29" s="36"/>
      <c r="E29" s="36"/>
      <c r="F29" s="36"/>
    </row>
    <row r="30" spans="1:6" s="4" customFormat="1" x14ac:dyDescent="0.25">
      <c r="A30" s="4" t="s">
        <v>6</v>
      </c>
      <c r="B30" s="39"/>
      <c r="C30" s="36"/>
      <c r="D30" s="36"/>
      <c r="E30" s="36"/>
      <c r="F30" s="36"/>
    </row>
  </sheetData>
  <sheetProtection algorithmName="SHA-512" hashValue="4zL7H6HpQtcGGRj/MKwvfgizV8oOUNr5msWuLQCuQTGro6UfixwUK8/qxl24jqG0gKFPOhmzj8Ugxwth3vxusw==" saltValue="soUu7uhJDdpEFPO3bwtIBA==" spinCount="100000" sheet="1" objects="1" scenarios="1" selectLockedCells="1" selectUnlockedCells="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workbookViewId="0">
      <selection sqref="A1:Q1048576"/>
    </sheetView>
  </sheetViews>
  <sheetFormatPr defaultColWidth="9.140625" defaultRowHeight="15" x14ac:dyDescent="0.25"/>
  <cols>
    <col min="1" max="1" width="74.28515625" style="4" customWidth="1"/>
    <col min="2" max="6" width="9.28515625" style="4" customWidth="1"/>
    <col min="7" max="7" width="9.140625" style="4"/>
  </cols>
  <sheetData>
    <row r="1" spans="1:8" s="1" customFormat="1" ht="28.5" x14ac:dyDescent="0.45">
      <c r="A1" s="8" t="s">
        <v>17</v>
      </c>
      <c r="B1" s="4"/>
      <c r="C1" s="4"/>
      <c r="D1" s="4"/>
      <c r="E1" s="4"/>
      <c r="F1" s="4"/>
      <c r="G1" s="4"/>
    </row>
    <row r="2" spans="1:8" s="1" customFormat="1" x14ac:dyDescent="0.25">
      <c r="A2" s="5"/>
      <c r="B2" s="7">
        <v>2017</v>
      </c>
      <c r="C2" s="7">
        <v>2016</v>
      </c>
      <c r="D2" s="7">
        <v>2015</v>
      </c>
      <c r="E2" s="7">
        <v>2014</v>
      </c>
      <c r="F2" s="7">
        <v>2013</v>
      </c>
      <c r="G2" s="4"/>
    </row>
    <row r="3" spans="1:8" s="5" customFormat="1" x14ac:dyDescent="0.25">
      <c r="A3" s="5" t="s">
        <v>61</v>
      </c>
    </row>
    <row r="4" spans="1:8" s="4" customFormat="1" x14ac:dyDescent="0.25">
      <c r="A4" s="2" t="s">
        <v>7</v>
      </c>
      <c r="B4" s="35">
        <v>22.7</v>
      </c>
      <c r="C4" s="36">
        <v>21.4</v>
      </c>
      <c r="D4" s="36">
        <v>20.2</v>
      </c>
      <c r="E4" s="36">
        <v>19.5</v>
      </c>
      <c r="F4" s="36">
        <v>17.899999999999999</v>
      </c>
    </row>
    <row r="5" spans="1:8" s="4" customFormat="1" x14ac:dyDescent="0.25">
      <c r="A5" s="4" t="s">
        <v>16</v>
      </c>
      <c r="B5" s="100">
        <v>0.2</v>
      </c>
      <c r="C5" s="156">
        <v>0.2</v>
      </c>
      <c r="D5" s="156"/>
      <c r="E5" s="156"/>
      <c r="F5" s="156"/>
    </row>
    <row r="6" spans="1:8" s="4" customFormat="1" x14ac:dyDescent="0.25">
      <c r="A6" s="4" t="s">
        <v>15</v>
      </c>
      <c r="B6" s="100">
        <v>0.8</v>
      </c>
      <c r="C6" s="156">
        <v>0.8</v>
      </c>
      <c r="D6" s="156"/>
      <c r="E6" s="156"/>
      <c r="F6" s="156"/>
    </row>
    <row r="7" spans="1:8" s="4" customFormat="1" x14ac:dyDescent="0.25">
      <c r="A7" s="4" t="s">
        <v>14</v>
      </c>
      <c r="B7" s="100">
        <v>0</v>
      </c>
      <c r="C7" s="36"/>
      <c r="D7" s="36"/>
      <c r="E7" s="36"/>
      <c r="F7" s="36"/>
    </row>
    <row r="8" spans="1:8" s="3" customFormat="1" x14ac:dyDescent="0.25">
      <c r="A8" s="3" t="s">
        <v>13</v>
      </c>
    </row>
    <row r="9" spans="1:8" s="4" customFormat="1" x14ac:dyDescent="0.25">
      <c r="A9" s="2" t="s">
        <v>4</v>
      </c>
      <c r="B9" s="100">
        <v>0.37</v>
      </c>
      <c r="C9" s="156">
        <v>0.34</v>
      </c>
      <c r="D9" s="156">
        <v>0.28000000000000003</v>
      </c>
      <c r="E9" s="156">
        <v>0.31</v>
      </c>
      <c r="F9" s="156">
        <v>0.35</v>
      </c>
    </row>
    <row r="10" spans="1:8" s="4" customFormat="1" x14ac:dyDescent="0.25">
      <c r="A10" s="2" t="s">
        <v>3</v>
      </c>
      <c r="B10" s="100">
        <v>0.55000000000000004</v>
      </c>
      <c r="C10" s="156">
        <v>0.6</v>
      </c>
      <c r="D10" s="156">
        <v>0.66</v>
      </c>
      <c r="E10" s="156">
        <v>0.63</v>
      </c>
      <c r="F10" s="156">
        <v>0.56999999999999995</v>
      </c>
    </row>
    <row r="11" spans="1:8" s="1" customFormat="1" x14ac:dyDescent="0.25">
      <c r="A11" s="4" t="s">
        <v>2</v>
      </c>
      <c r="B11" s="100">
        <v>0.04</v>
      </c>
      <c r="C11" s="159">
        <v>0.04</v>
      </c>
      <c r="D11" s="159">
        <v>0.04</v>
      </c>
      <c r="E11" s="159">
        <v>0.03</v>
      </c>
      <c r="F11" s="159">
        <v>0.03</v>
      </c>
      <c r="G11" s="4"/>
    </row>
    <row r="12" spans="1:8" s="1" customFormat="1" x14ac:dyDescent="0.25">
      <c r="A12" s="4" t="s">
        <v>1</v>
      </c>
      <c r="B12" s="100"/>
      <c r="C12" s="162"/>
      <c r="D12" s="162">
        <v>8.9999999999999998E-4</v>
      </c>
      <c r="E12" s="162">
        <v>8.0000000000000004E-4</v>
      </c>
      <c r="F12" s="162">
        <v>1.1999999999999999E-3</v>
      </c>
      <c r="G12" s="4"/>
    </row>
    <row r="13" spans="1:8" s="1" customFormat="1" x14ac:dyDescent="0.25">
      <c r="A13" s="4" t="s">
        <v>0</v>
      </c>
      <c r="B13" s="100"/>
      <c r="C13" s="162"/>
      <c r="D13" s="162">
        <v>1.9E-2</v>
      </c>
      <c r="E13" s="162">
        <v>2.92E-2</v>
      </c>
      <c r="F13" s="162">
        <v>4.8800000000000003E-2</v>
      </c>
      <c r="G13" s="4"/>
    </row>
    <row r="14" spans="1:8" s="1" customFormat="1" x14ac:dyDescent="0.25">
      <c r="A14" s="117" t="s">
        <v>12</v>
      </c>
      <c r="B14" s="138"/>
      <c r="C14" s="32"/>
      <c r="D14" s="32"/>
      <c r="E14" s="32"/>
      <c r="F14" s="32"/>
      <c r="G14" s="4"/>
      <c r="H14" s="4"/>
    </row>
    <row r="15" spans="1:8" s="5" customFormat="1" x14ac:dyDescent="0.25">
      <c r="A15" s="5" t="s">
        <v>11</v>
      </c>
    </row>
    <row r="16" spans="1:8" s="1" customFormat="1" x14ac:dyDescent="0.25">
      <c r="A16" s="4" t="s">
        <v>10</v>
      </c>
      <c r="B16" s="39">
        <v>928000</v>
      </c>
      <c r="C16" s="161">
        <v>808074</v>
      </c>
      <c r="D16" s="161">
        <v>793500</v>
      </c>
      <c r="E16" s="161">
        <v>774800</v>
      </c>
      <c r="F16" s="161">
        <v>757600</v>
      </c>
      <c r="G16" s="4"/>
    </row>
    <row r="17" spans="1:7" s="1" customFormat="1" x14ac:dyDescent="0.25">
      <c r="A17" s="4" t="s">
        <v>9</v>
      </c>
      <c r="B17" s="39">
        <v>99000</v>
      </c>
      <c r="C17" s="161">
        <v>94628</v>
      </c>
      <c r="D17" s="161">
        <v>89600</v>
      </c>
      <c r="E17" s="161">
        <v>86400</v>
      </c>
      <c r="F17" s="161">
        <v>82400</v>
      </c>
      <c r="G17" s="4"/>
    </row>
    <row r="18" spans="1:7" s="1" customFormat="1" x14ac:dyDescent="0.25">
      <c r="A18" s="4" t="s">
        <v>8</v>
      </c>
      <c r="B18" s="39">
        <v>10</v>
      </c>
      <c r="C18" s="53">
        <v>10</v>
      </c>
      <c r="D18" s="53">
        <v>13</v>
      </c>
      <c r="E18" s="53">
        <v>14</v>
      </c>
      <c r="F18" s="53">
        <v>16</v>
      </c>
      <c r="G18" s="4"/>
    </row>
    <row r="19" spans="1:7" s="1" customFormat="1" x14ac:dyDescent="0.25">
      <c r="A19" s="4"/>
      <c r="B19" s="4"/>
      <c r="C19" s="4"/>
      <c r="D19" s="4"/>
      <c r="E19" s="4"/>
      <c r="F19" s="4"/>
      <c r="G19" s="4"/>
    </row>
    <row r="20" spans="1:7" s="5" customFormat="1" x14ac:dyDescent="0.25">
      <c r="A20" s="3" t="s">
        <v>51</v>
      </c>
      <c r="B20" s="3"/>
    </row>
    <row r="21" spans="1:7" s="4" customFormat="1" x14ac:dyDescent="0.25">
      <c r="A21" s="4" t="s">
        <v>7</v>
      </c>
      <c r="B21" s="40"/>
      <c r="C21" s="40"/>
      <c r="D21" s="40"/>
      <c r="E21" s="40"/>
      <c r="F21" s="40"/>
    </row>
    <row r="22" spans="1:7" s="4" customFormat="1" x14ac:dyDescent="0.25">
      <c r="A22" s="4" t="s">
        <v>6</v>
      </c>
      <c r="B22" s="40"/>
      <c r="C22" s="40"/>
      <c r="D22" s="40"/>
      <c r="E22" s="40"/>
      <c r="F22" s="40"/>
    </row>
    <row r="23" spans="1:7" s="4" customFormat="1" x14ac:dyDescent="0.25">
      <c r="B23" s="2"/>
    </row>
    <row r="24" spans="1:7" s="5" customFormat="1" x14ac:dyDescent="0.25">
      <c r="A24" s="3" t="s">
        <v>52</v>
      </c>
      <c r="B24" s="3"/>
    </row>
    <row r="25" spans="1:7" s="4" customFormat="1" x14ac:dyDescent="0.25">
      <c r="A25" s="4" t="s">
        <v>7</v>
      </c>
      <c r="B25" s="40"/>
      <c r="C25" s="40"/>
      <c r="D25" s="40"/>
      <c r="E25" s="40"/>
      <c r="F25" s="40"/>
    </row>
    <row r="26" spans="1:7" s="4" customFormat="1" x14ac:dyDescent="0.25">
      <c r="A26" s="4" t="s">
        <v>6</v>
      </c>
      <c r="B26" s="40"/>
      <c r="C26" s="40"/>
      <c r="D26" s="40"/>
      <c r="E26" s="40"/>
      <c r="F26" s="40"/>
    </row>
    <row r="27" spans="1:7" s="4" customFormat="1" x14ac:dyDescent="0.25">
      <c r="B27" s="2"/>
    </row>
    <row r="28" spans="1:7" s="5" customFormat="1" x14ac:dyDescent="0.25">
      <c r="A28" s="3" t="s">
        <v>53</v>
      </c>
      <c r="B28" s="3"/>
    </row>
    <row r="29" spans="1:7" s="4" customFormat="1" x14ac:dyDescent="0.25">
      <c r="A29" s="4" t="s">
        <v>7</v>
      </c>
      <c r="B29" s="40"/>
      <c r="C29" s="40"/>
      <c r="D29" s="40"/>
      <c r="E29" s="40"/>
      <c r="F29" s="40"/>
    </row>
    <row r="30" spans="1:7" s="4" customFormat="1" x14ac:dyDescent="0.25">
      <c r="A30" s="4" t="s">
        <v>6</v>
      </c>
      <c r="B30" s="40"/>
      <c r="C30" s="40"/>
      <c r="D30" s="40"/>
      <c r="E30" s="40"/>
      <c r="F30" s="40"/>
    </row>
  </sheetData>
  <sheetProtection algorithmName="SHA-512" hashValue="dUndi1hrFatSUf96EcF7dbxg8XO0kDf8+0jrekBOzAQSWtsDblF6dw//3CT4LLRyccKJRF/D6ah8vpsRpiYxng==" saltValue="DiP+SyDfleUbcvjDZeDf3Q==" spinCount="100000" sheet="1" objects="1" scenarios="1" selectLockedCells="1" selectUnlockedCells="1"/>
  <pageMargins left="0.7" right="0.7" top="0.75" bottom="0.75" header="0.3" footer="0.3"/>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8"/>
  <sheetViews>
    <sheetView workbookViewId="0">
      <selection sqref="A1:Q1048576"/>
    </sheetView>
  </sheetViews>
  <sheetFormatPr defaultColWidth="9.140625" defaultRowHeight="15" x14ac:dyDescent="0.25"/>
  <cols>
    <col min="1" max="1" width="74.28515625" customWidth="1"/>
    <col min="2" max="3" width="9.140625" customWidth="1"/>
  </cols>
  <sheetData>
    <row r="1" spans="1:7" ht="28.5" x14ac:dyDescent="0.45">
      <c r="A1" s="8" t="s">
        <v>35</v>
      </c>
    </row>
    <row r="2" spans="1:7" x14ac:dyDescent="0.25">
      <c r="A2" s="9"/>
      <c r="B2" s="72">
        <v>2017</v>
      </c>
      <c r="C2" s="72">
        <v>2016</v>
      </c>
      <c r="D2" s="72">
        <v>2015</v>
      </c>
      <c r="E2" s="72">
        <v>2014</v>
      </c>
      <c r="F2" s="7">
        <v>2013</v>
      </c>
    </row>
    <row r="3" spans="1:7" s="5" customFormat="1" x14ac:dyDescent="0.25">
      <c r="A3" s="5" t="s">
        <v>50</v>
      </c>
    </row>
    <row r="4" spans="1:7" s="4" customFormat="1" x14ac:dyDescent="0.25">
      <c r="A4" s="2" t="s">
        <v>7</v>
      </c>
      <c r="B4" s="166">
        <v>18.427289122080001</v>
      </c>
      <c r="C4" s="166">
        <v>17.275208527109999</v>
      </c>
      <c r="D4" s="166">
        <v>16.90774921605</v>
      </c>
      <c r="E4" s="166">
        <v>16.417439223430002</v>
      </c>
      <c r="F4" s="169">
        <v>14.424604163569999</v>
      </c>
      <c r="G4" s="23"/>
    </row>
    <row r="5" spans="1:7" s="4" customFormat="1" x14ac:dyDescent="0.25">
      <c r="A5" s="4" t="s">
        <v>16</v>
      </c>
      <c r="B5" s="92">
        <v>0.92177946351300855</v>
      </c>
      <c r="C5" s="92">
        <v>0.91886881615752813</v>
      </c>
      <c r="D5" s="62">
        <v>0.92353838060226312</v>
      </c>
      <c r="E5" s="62">
        <v>0.92214175441345425</v>
      </c>
      <c r="F5" s="123">
        <v>0.92799315505910318</v>
      </c>
    </row>
    <row r="6" spans="1:7" s="4" customFormat="1" x14ac:dyDescent="0.25">
      <c r="A6" s="4" t="s">
        <v>15</v>
      </c>
      <c r="B6" s="92">
        <v>7.8220536486991482E-2</v>
      </c>
      <c r="C6" s="92">
        <v>8.1131183842471935E-2</v>
      </c>
      <c r="D6" s="62">
        <v>7.6461619397736935E-2</v>
      </c>
      <c r="E6" s="62">
        <v>7.7858245586545638E-2</v>
      </c>
      <c r="F6" s="123">
        <v>7.2006844940896861E-2</v>
      </c>
    </row>
    <row r="7" spans="1:7" s="4" customFormat="1" x14ac:dyDescent="0.25">
      <c r="A7" s="4" t="s">
        <v>14</v>
      </c>
      <c r="B7" s="62"/>
      <c r="C7" s="62"/>
      <c r="D7" s="62">
        <v>0</v>
      </c>
      <c r="E7" s="62">
        <v>0</v>
      </c>
      <c r="F7" s="122" t="s">
        <v>104</v>
      </c>
    </row>
    <row r="8" spans="1:7" s="3" customFormat="1" x14ac:dyDescent="0.25">
      <c r="A8" s="3" t="s">
        <v>13</v>
      </c>
    </row>
    <row r="9" spans="1:7" s="4" customFormat="1" x14ac:dyDescent="0.25">
      <c r="A9" s="2" t="s">
        <v>4</v>
      </c>
      <c r="B9" s="91">
        <v>8.2463850950085418E-2</v>
      </c>
      <c r="C9" s="91">
        <v>7.8888760790492021E-2</v>
      </c>
      <c r="D9" s="62">
        <v>0.10077276446486427</v>
      </c>
      <c r="E9" s="62">
        <v>9.8857837081788053E-2</v>
      </c>
      <c r="F9" s="170">
        <v>0.10437269923858968</v>
      </c>
    </row>
    <row r="10" spans="1:7" s="4" customFormat="1" x14ac:dyDescent="0.25">
      <c r="A10" s="2" t="s">
        <v>3</v>
      </c>
      <c r="B10" s="91">
        <v>0.46580754804635144</v>
      </c>
      <c r="C10" s="91">
        <v>0.4786521575421821</v>
      </c>
      <c r="D10" s="62">
        <v>0.47494316312411128</v>
      </c>
      <c r="E10" s="62">
        <v>0.41366131078822055</v>
      </c>
      <c r="F10" s="170">
        <v>0.40448801442576143</v>
      </c>
    </row>
    <row r="11" spans="1:7" s="1" customFormat="1" x14ac:dyDescent="0.25">
      <c r="A11" s="1" t="s">
        <v>2</v>
      </c>
      <c r="B11" s="91">
        <v>8.9732902725774957E-2</v>
      </c>
      <c r="C11" s="91">
        <v>8.8737949380058065E-2</v>
      </c>
      <c r="D11" s="62">
        <v>9.3638102567023443E-2</v>
      </c>
      <c r="E11" s="62">
        <v>9.0443237756648115E-2</v>
      </c>
      <c r="F11" s="170">
        <v>0.11653867121328042</v>
      </c>
    </row>
    <row r="12" spans="1:7" s="1" customFormat="1" x14ac:dyDescent="0.25">
      <c r="A12" s="1" t="s">
        <v>1</v>
      </c>
      <c r="B12" s="91">
        <v>6.0622046611026346E-2</v>
      </c>
      <c r="C12" s="91">
        <v>7.0137749869341307E-2</v>
      </c>
      <c r="D12" s="62">
        <v>0.11690878076152289</v>
      </c>
      <c r="E12" s="62">
        <v>0.1779718780246872</v>
      </c>
      <c r="F12" s="170">
        <v>0.12323475471787589</v>
      </c>
    </row>
    <row r="13" spans="1:7" s="1" customFormat="1" x14ac:dyDescent="0.25">
      <c r="A13" s="1" t="s">
        <v>0</v>
      </c>
      <c r="B13" s="91">
        <v>0.30137365166676189</v>
      </c>
      <c r="C13" s="91">
        <v>0.28358338241792647</v>
      </c>
      <c r="D13" s="62">
        <v>0.21373718908247807</v>
      </c>
      <c r="E13" s="62">
        <v>0.21906573634865611</v>
      </c>
      <c r="F13" s="170">
        <v>0.25136586040449249</v>
      </c>
    </row>
    <row r="14" spans="1:7" s="1" customFormat="1" x14ac:dyDescent="0.25">
      <c r="A14" s="6" t="s">
        <v>12</v>
      </c>
      <c r="D14" s="5"/>
      <c r="E14" s="5"/>
    </row>
    <row r="15" spans="1:7" s="5" customFormat="1" x14ac:dyDescent="0.25">
      <c r="A15" s="5" t="s">
        <v>11</v>
      </c>
    </row>
    <row r="16" spans="1:7" s="1" customFormat="1" x14ac:dyDescent="0.25">
      <c r="A16" s="1" t="s">
        <v>10</v>
      </c>
      <c r="B16" s="66">
        <v>166530</v>
      </c>
      <c r="C16" s="66">
        <v>164234</v>
      </c>
      <c r="D16" s="66">
        <v>167978</v>
      </c>
      <c r="E16" s="66">
        <v>165577</v>
      </c>
      <c r="F16" s="124">
        <v>165330</v>
      </c>
    </row>
    <row r="17" spans="1:6" s="1" customFormat="1" x14ac:dyDescent="0.25">
      <c r="A17" s="1" t="s">
        <v>9</v>
      </c>
      <c r="B17" s="66">
        <v>131831</v>
      </c>
      <c r="C17" s="66">
        <v>126032</v>
      </c>
      <c r="D17" s="66">
        <v>108722</v>
      </c>
      <c r="E17" s="66">
        <v>108228</v>
      </c>
      <c r="F17" s="124">
        <v>119235</v>
      </c>
    </row>
    <row r="18" spans="1:6" s="1" customFormat="1" x14ac:dyDescent="0.25">
      <c r="A18" s="1" t="s">
        <v>8</v>
      </c>
      <c r="B18" s="66">
        <v>189</v>
      </c>
      <c r="C18" s="66">
        <v>185</v>
      </c>
      <c r="D18" s="66">
        <v>183</v>
      </c>
      <c r="E18" s="66">
        <v>190</v>
      </c>
      <c r="F18" s="70">
        <v>224</v>
      </c>
    </row>
    <row r="19" spans="1:6" s="1" customFormat="1" x14ac:dyDescent="0.25">
      <c r="D19" s="3"/>
      <c r="E19" s="3"/>
    </row>
    <row r="20" spans="1:6" s="5" customFormat="1" x14ac:dyDescent="0.25">
      <c r="A20" s="85" t="s">
        <v>51</v>
      </c>
      <c r="B20" s="3"/>
      <c r="C20" s="3"/>
    </row>
    <row r="21" spans="1:6" s="4" customFormat="1" x14ac:dyDescent="0.25">
      <c r="A21" s="4" t="s">
        <v>7</v>
      </c>
      <c r="B21" s="87"/>
      <c r="C21" s="87"/>
      <c r="D21" s="87"/>
      <c r="E21" s="87"/>
      <c r="F21" s="87"/>
    </row>
    <row r="22" spans="1:6" s="4" customFormat="1" x14ac:dyDescent="0.25">
      <c r="A22" s="4" t="s">
        <v>6</v>
      </c>
      <c r="B22" s="87"/>
      <c r="C22" s="87"/>
      <c r="D22" s="87"/>
      <c r="E22" s="87"/>
      <c r="F22" s="87"/>
    </row>
    <row r="23" spans="1:6" s="4" customFormat="1" x14ac:dyDescent="0.25">
      <c r="B23" s="2"/>
      <c r="C23" s="2"/>
      <c r="D23" s="3"/>
      <c r="E23" s="3"/>
    </row>
    <row r="24" spans="1:6" s="5" customFormat="1" x14ac:dyDescent="0.25">
      <c r="A24" s="85" t="s">
        <v>52</v>
      </c>
      <c r="B24" s="3"/>
      <c r="C24" s="3"/>
    </row>
    <row r="25" spans="1:6" s="4" customFormat="1" x14ac:dyDescent="0.25">
      <c r="A25" s="4" t="s">
        <v>7</v>
      </c>
      <c r="B25" s="90">
        <v>0.28522671447000003</v>
      </c>
      <c r="C25" s="90">
        <v>0.28463032117000003</v>
      </c>
      <c r="D25" s="88"/>
      <c r="E25" s="88"/>
      <c r="F25" s="88"/>
    </row>
    <row r="26" spans="1:6" s="4" customFormat="1" x14ac:dyDescent="0.25">
      <c r="A26" s="4" t="s">
        <v>6</v>
      </c>
      <c r="B26" s="93">
        <v>20897</v>
      </c>
      <c r="C26" s="93">
        <v>21125</v>
      </c>
      <c r="D26" s="89"/>
      <c r="E26" s="88"/>
      <c r="F26" s="88"/>
    </row>
    <row r="27" spans="1:6" s="4" customFormat="1" x14ac:dyDescent="0.25">
      <c r="B27" s="2"/>
      <c r="C27" s="2"/>
      <c r="D27" s="3"/>
      <c r="E27" s="3"/>
    </row>
    <row r="28" spans="1:6" s="5" customFormat="1" x14ac:dyDescent="0.25">
      <c r="A28" s="85" t="s">
        <v>53</v>
      </c>
      <c r="B28" s="3"/>
      <c r="C28" s="3"/>
    </row>
    <row r="29" spans="1:6" s="4" customFormat="1" x14ac:dyDescent="0.25">
      <c r="A29" s="4" t="s">
        <v>7</v>
      </c>
      <c r="B29" s="68">
        <v>16.524960297110002</v>
      </c>
      <c r="C29" s="68">
        <v>14.651397737639998</v>
      </c>
      <c r="D29" s="68">
        <v>16.025225238858411</v>
      </c>
      <c r="E29" s="68">
        <v>15.028142015470001</v>
      </c>
      <c r="F29" s="169"/>
    </row>
    <row r="30" spans="1:6" s="4" customFormat="1" x14ac:dyDescent="0.25">
      <c r="A30" s="4" t="s">
        <v>6</v>
      </c>
      <c r="B30" s="66">
        <v>1933246</v>
      </c>
      <c r="C30" s="66">
        <v>1971096</v>
      </c>
      <c r="D30" s="66">
        <v>2291629</v>
      </c>
      <c r="E30" s="66">
        <v>2354884</v>
      </c>
      <c r="F30" s="124"/>
    </row>
    <row r="31" spans="1:6" x14ac:dyDescent="0.25">
      <c r="A31" s="3" t="s">
        <v>5</v>
      </c>
      <c r="B31" s="3"/>
      <c r="C31" s="3"/>
    </row>
    <row r="32" spans="1:6" x14ac:dyDescent="0.25">
      <c r="A32" s="2" t="s">
        <v>4</v>
      </c>
      <c r="B32" s="91">
        <v>6.256882682863836E-2</v>
      </c>
      <c r="C32" s="91">
        <v>7.289980820164696E-2</v>
      </c>
    </row>
    <row r="33" spans="1:3" x14ac:dyDescent="0.25">
      <c r="A33" s="2" t="s">
        <v>3</v>
      </c>
      <c r="B33" s="91">
        <v>0.83107146214334915</v>
      </c>
      <c r="C33" s="91">
        <v>0.81762682367666029</v>
      </c>
    </row>
    <row r="34" spans="1:3" x14ac:dyDescent="0.25">
      <c r="A34" s="1" t="s">
        <v>2</v>
      </c>
      <c r="B34" s="91">
        <v>4.0170329941191579E-3</v>
      </c>
      <c r="C34" s="91">
        <v>4.4061989624478411E-3</v>
      </c>
    </row>
    <row r="35" spans="1:3" x14ac:dyDescent="0.25">
      <c r="A35" s="1" t="s">
        <v>1</v>
      </c>
      <c r="B35" s="91">
        <v>4.6009843847126704E-2</v>
      </c>
      <c r="C35" s="91">
        <v>4.6233188879295999E-2</v>
      </c>
    </row>
    <row r="36" spans="1:3" x14ac:dyDescent="0.25">
      <c r="A36" s="1" t="s">
        <v>0</v>
      </c>
      <c r="B36" s="91">
        <v>5.6332834186766663E-2</v>
      </c>
      <c r="C36" s="91">
        <v>5.8833980279948933E-2</v>
      </c>
    </row>
    <row r="38" spans="1:3" ht="15.75" x14ac:dyDescent="0.25">
      <c r="A38" s="154" t="s">
        <v>105</v>
      </c>
    </row>
  </sheetData>
  <sheetProtection algorithmName="SHA-512" hashValue="zWKqdlZBb7wH/f0n8xqxIk9pFGizlY6rgp+Jse0uDqvqh6SyJYhfzDKqRJO6HmLecouRm6/u19iPTuTyNJzO0w==" saltValue="/Xezva5JxYczf7/ZZAUYYQ==" spinCount="100000" sheet="1" objects="1" scenarios="1" selectLockedCells="1" selectUnlockedCells="1"/>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36"/>
  <sheetViews>
    <sheetView workbookViewId="0">
      <selection sqref="A1:N1048576"/>
    </sheetView>
  </sheetViews>
  <sheetFormatPr defaultColWidth="9.140625" defaultRowHeight="15" x14ac:dyDescent="0.25"/>
  <cols>
    <col min="1" max="1" width="74.28515625" style="17" customWidth="1"/>
    <col min="2" max="2" width="9.140625" style="18" customWidth="1"/>
    <col min="3" max="16384" width="9.140625" style="17"/>
  </cols>
  <sheetData>
    <row r="1" spans="1:6" ht="28.5" x14ac:dyDescent="0.45">
      <c r="A1" s="71" t="s">
        <v>38</v>
      </c>
    </row>
    <row r="2" spans="1:6" x14ac:dyDescent="0.25">
      <c r="B2" s="72">
        <v>2017</v>
      </c>
      <c r="C2" s="72">
        <v>2016</v>
      </c>
      <c r="D2" s="72">
        <v>2015</v>
      </c>
      <c r="E2" s="72">
        <v>2014</v>
      </c>
      <c r="F2" s="72">
        <v>2013</v>
      </c>
    </row>
    <row r="3" spans="1:6" s="24" customFormat="1" x14ac:dyDescent="0.25">
      <c r="A3" s="81" t="s">
        <v>61</v>
      </c>
      <c r="B3" s="27"/>
    </row>
    <row r="4" spans="1:6" s="23" customFormat="1" x14ac:dyDescent="0.25">
      <c r="A4" s="20" t="s">
        <v>7</v>
      </c>
      <c r="B4" s="75">
        <v>8.5299999999999994</v>
      </c>
      <c r="C4" s="76">
        <v>6.9291447430666597</v>
      </c>
      <c r="D4" s="76">
        <v>5.4533289153497631</v>
      </c>
      <c r="E4" s="76">
        <v>4.2653223006670977</v>
      </c>
      <c r="F4" s="79">
        <v>3.1081536475193436</v>
      </c>
    </row>
    <row r="5" spans="1:6" s="23" customFormat="1" x14ac:dyDescent="0.25">
      <c r="A5" s="23" t="s">
        <v>16</v>
      </c>
      <c r="B5" s="75" t="s">
        <v>36</v>
      </c>
      <c r="C5" s="77">
        <v>0</v>
      </c>
      <c r="D5" s="77">
        <v>0</v>
      </c>
      <c r="E5" s="77">
        <v>0</v>
      </c>
      <c r="F5" s="80">
        <v>0</v>
      </c>
    </row>
    <row r="6" spans="1:6" s="23" customFormat="1" x14ac:dyDescent="0.25">
      <c r="A6" s="23" t="s">
        <v>15</v>
      </c>
      <c r="B6" s="78">
        <v>1</v>
      </c>
      <c r="C6" s="77">
        <v>1</v>
      </c>
      <c r="D6" s="77">
        <v>1</v>
      </c>
      <c r="E6" s="77">
        <v>1</v>
      </c>
      <c r="F6" s="80">
        <v>1</v>
      </c>
    </row>
    <row r="7" spans="1:6" s="23" customFormat="1" x14ac:dyDescent="0.25">
      <c r="A7" s="23" t="s">
        <v>14</v>
      </c>
      <c r="B7" s="75" t="s">
        <v>36</v>
      </c>
      <c r="C7" s="77">
        <v>0</v>
      </c>
      <c r="D7" s="77">
        <v>0</v>
      </c>
      <c r="E7" s="77">
        <v>0</v>
      </c>
      <c r="F7" s="80">
        <v>0</v>
      </c>
    </row>
    <row r="8" spans="1:6" s="22" customFormat="1" x14ac:dyDescent="0.25">
      <c r="A8" s="22" t="s">
        <v>13</v>
      </c>
      <c r="B8" s="21"/>
    </row>
    <row r="9" spans="1:6" s="23" customFormat="1" x14ac:dyDescent="0.25">
      <c r="A9" s="20" t="s">
        <v>4</v>
      </c>
      <c r="B9" s="74">
        <v>0.19715555319372699</v>
      </c>
      <c r="C9" s="74">
        <v>0.18727372474163287</v>
      </c>
      <c r="D9" s="74">
        <v>0.19202181640729171</v>
      </c>
      <c r="E9" s="74">
        <v>0.19123328103515713</v>
      </c>
      <c r="F9" s="74">
        <v>0.15365826746376884</v>
      </c>
    </row>
    <row r="10" spans="1:6" s="23" customFormat="1" x14ac:dyDescent="0.25">
      <c r="A10" s="20" t="s">
        <v>3</v>
      </c>
      <c r="B10" s="74">
        <v>0.68348517494356487</v>
      </c>
      <c r="C10" s="74">
        <v>0.74014903169898572</v>
      </c>
      <c r="D10" s="74">
        <v>0.75961920515039805</v>
      </c>
      <c r="E10" s="74">
        <v>0.768806740845003</v>
      </c>
      <c r="F10" s="74">
        <f>1-F9-F11-F12-F13</f>
        <v>0.75549062589349014</v>
      </c>
    </row>
    <row r="11" spans="1:6" s="19" customFormat="1" x14ac:dyDescent="0.25">
      <c r="A11" s="19" t="s">
        <v>2</v>
      </c>
      <c r="B11" s="74">
        <v>0</v>
      </c>
      <c r="C11" s="74">
        <v>0</v>
      </c>
      <c r="D11" s="74">
        <v>0</v>
      </c>
      <c r="E11" s="74">
        <v>0</v>
      </c>
      <c r="F11" s="74">
        <v>0</v>
      </c>
    </row>
    <row r="12" spans="1:6" s="19" customFormat="1" x14ac:dyDescent="0.25">
      <c r="A12" s="19" t="s">
        <v>1</v>
      </c>
      <c r="B12" s="74">
        <v>8.7945641047640799E-2</v>
      </c>
      <c r="C12" s="74">
        <v>7.1226998925994559E-2</v>
      </c>
      <c r="D12" s="74">
        <v>4.8117322413294236E-2</v>
      </c>
      <c r="E12" s="74">
        <v>3.9651054698493386E-2</v>
      </c>
      <c r="F12" s="74">
        <v>9.0469247574012437E-2</v>
      </c>
    </row>
    <row r="13" spans="1:6" s="19" customFormat="1" x14ac:dyDescent="0.25">
      <c r="A13" s="19" t="s">
        <v>0</v>
      </c>
      <c r="B13" s="74">
        <v>1.1027887093854E-3</v>
      </c>
      <c r="C13" s="74">
        <v>1.3502446333868404E-3</v>
      </c>
      <c r="D13" s="74">
        <v>2.4165602901596927E-4</v>
      </c>
      <c r="E13" s="74">
        <v>3.0892342134643215E-4</v>
      </c>
      <c r="F13" s="74">
        <v>3.8185906872851742E-4</v>
      </c>
    </row>
    <row r="14" spans="1:6" s="19" customFormat="1" x14ac:dyDescent="0.25">
      <c r="A14" s="28" t="s">
        <v>12</v>
      </c>
      <c r="B14" s="74">
        <v>1</v>
      </c>
      <c r="C14" s="74">
        <v>1</v>
      </c>
      <c r="D14" s="74">
        <v>1</v>
      </c>
      <c r="E14" s="74">
        <v>1</v>
      </c>
      <c r="F14" s="74"/>
    </row>
    <row r="15" spans="1:6" s="24" customFormat="1" x14ac:dyDescent="0.25">
      <c r="A15" s="24" t="s">
        <v>11</v>
      </c>
      <c r="B15" s="27"/>
    </row>
    <row r="16" spans="1:6" s="19" customFormat="1" x14ac:dyDescent="0.25">
      <c r="A16" s="19" t="s">
        <v>10</v>
      </c>
      <c r="B16" s="82">
        <v>7042179</v>
      </c>
      <c r="C16" s="82">
        <v>6798439</v>
      </c>
      <c r="D16" s="82">
        <v>6556380</v>
      </c>
      <c r="E16" s="82">
        <v>6293142</v>
      </c>
      <c r="F16" s="82">
        <v>6039261</v>
      </c>
    </row>
    <row r="17" spans="1:6" s="19" customFormat="1" x14ac:dyDescent="0.25">
      <c r="A17" s="19" t="s">
        <v>9</v>
      </c>
      <c r="B17" s="82" t="s">
        <v>37</v>
      </c>
      <c r="C17" s="82" t="s">
        <v>63</v>
      </c>
      <c r="D17" s="82" t="s">
        <v>63</v>
      </c>
      <c r="E17" s="82" t="s">
        <v>63</v>
      </c>
      <c r="F17" s="82" t="s">
        <v>63</v>
      </c>
    </row>
    <row r="18" spans="1:6" s="19" customFormat="1" x14ac:dyDescent="0.25">
      <c r="A18" s="19" t="s">
        <v>8</v>
      </c>
      <c r="B18" s="82">
        <v>7</v>
      </c>
      <c r="C18" s="82">
        <v>7</v>
      </c>
      <c r="D18" s="82">
        <v>7</v>
      </c>
      <c r="E18" s="82">
        <v>7</v>
      </c>
      <c r="F18" s="82">
        <v>8</v>
      </c>
    </row>
    <row r="19" spans="1:6" s="19" customFormat="1" x14ac:dyDescent="0.25">
      <c r="B19" s="26"/>
    </row>
    <row r="20" spans="1:6" s="24" customFormat="1" x14ac:dyDescent="0.25">
      <c r="A20" s="85" t="s">
        <v>51</v>
      </c>
      <c r="B20" s="21"/>
    </row>
    <row r="21" spans="1:6" s="23" customFormat="1" x14ac:dyDescent="0.25">
      <c r="A21" s="23" t="s">
        <v>7</v>
      </c>
      <c r="B21" s="84" t="s">
        <v>36</v>
      </c>
      <c r="C21" s="84" t="s">
        <v>36</v>
      </c>
      <c r="D21" s="84" t="s">
        <v>36</v>
      </c>
      <c r="E21" s="84" t="s">
        <v>36</v>
      </c>
      <c r="F21" s="84" t="s">
        <v>36</v>
      </c>
    </row>
    <row r="22" spans="1:6" s="23" customFormat="1" x14ac:dyDescent="0.25">
      <c r="A22" s="23" t="s">
        <v>6</v>
      </c>
      <c r="B22" s="84" t="s">
        <v>36</v>
      </c>
      <c r="C22" s="84" t="s">
        <v>36</v>
      </c>
      <c r="D22" s="84" t="s">
        <v>36</v>
      </c>
      <c r="E22" s="84" t="s">
        <v>36</v>
      </c>
      <c r="F22" s="84" t="s">
        <v>36</v>
      </c>
    </row>
    <row r="23" spans="1:6" s="23" customFormat="1" x14ac:dyDescent="0.25">
      <c r="B23" s="25"/>
    </row>
    <row r="24" spans="1:6" s="24" customFormat="1" x14ac:dyDescent="0.25">
      <c r="A24" s="85" t="s">
        <v>52</v>
      </c>
      <c r="B24" s="21"/>
    </row>
    <row r="25" spans="1:6" s="23" customFormat="1" x14ac:dyDescent="0.25">
      <c r="A25" s="23" t="s">
        <v>7</v>
      </c>
      <c r="B25" s="84" t="s">
        <v>36</v>
      </c>
      <c r="C25" s="84" t="s">
        <v>36</v>
      </c>
      <c r="D25" s="84" t="s">
        <v>36</v>
      </c>
      <c r="E25" s="84" t="s">
        <v>36</v>
      </c>
      <c r="F25" s="84" t="s">
        <v>36</v>
      </c>
    </row>
    <row r="26" spans="1:6" s="23" customFormat="1" x14ac:dyDescent="0.25">
      <c r="A26" s="23" t="s">
        <v>6</v>
      </c>
      <c r="B26" s="84" t="s">
        <v>36</v>
      </c>
      <c r="C26" s="84" t="s">
        <v>36</v>
      </c>
      <c r="D26" s="84" t="s">
        <v>36</v>
      </c>
      <c r="E26" s="84" t="s">
        <v>36</v>
      </c>
      <c r="F26" s="84" t="s">
        <v>36</v>
      </c>
    </row>
    <row r="27" spans="1:6" s="23" customFormat="1" x14ac:dyDescent="0.25">
      <c r="B27" s="25"/>
    </row>
    <row r="28" spans="1:6" s="24" customFormat="1" x14ac:dyDescent="0.25">
      <c r="A28" s="85" t="s">
        <v>53</v>
      </c>
      <c r="B28" s="21"/>
    </row>
    <row r="29" spans="1:6" s="23" customFormat="1" x14ac:dyDescent="0.25">
      <c r="A29" s="23" t="s">
        <v>7</v>
      </c>
      <c r="B29" s="84">
        <v>0.38</v>
      </c>
      <c r="C29" s="84">
        <v>0.33068179100438205</v>
      </c>
      <c r="D29" s="84">
        <v>0.27676346065421603</v>
      </c>
      <c r="E29" s="84">
        <v>0.23198770379286501</v>
      </c>
      <c r="F29" s="73">
        <v>0.18097249182331035</v>
      </c>
    </row>
    <row r="30" spans="1:6" s="23" customFormat="1" x14ac:dyDescent="0.25">
      <c r="A30" s="23" t="s">
        <v>6</v>
      </c>
      <c r="B30" s="82">
        <v>446131</v>
      </c>
      <c r="C30" s="82">
        <v>410241</v>
      </c>
      <c r="D30" s="82">
        <v>382318</v>
      </c>
      <c r="E30" s="82">
        <v>346452</v>
      </c>
      <c r="F30" s="83">
        <v>313348</v>
      </c>
    </row>
    <row r="31" spans="1:6" x14ac:dyDescent="0.25">
      <c r="A31" s="22" t="s">
        <v>5</v>
      </c>
      <c r="B31" s="21"/>
    </row>
    <row r="32" spans="1:6" x14ac:dyDescent="0.25">
      <c r="A32" s="20" t="s">
        <v>4</v>
      </c>
      <c r="B32" s="86">
        <v>0.22365817926046899</v>
      </c>
    </row>
    <row r="33" spans="1:2" x14ac:dyDescent="0.25">
      <c r="A33" s="20" t="s">
        <v>3</v>
      </c>
      <c r="B33" s="86">
        <v>0.69427941615672006</v>
      </c>
    </row>
    <row r="34" spans="1:2" x14ac:dyDescent="0.25">
      <c r="A34" s="19" t="s">
        <v>2</v>
      </c>
      <c r="B34" s="86">
        <v>0</v>
      </c>
    </row>
    <row r="35" spans="1:2" x14ac:dyDescent="0.25">
      <c r="A35" s="19" t="s">
        <v>1</v>
      </c>
      <c r="B35" s="86">
        <v>5.9879739527775602E-2</v>
      </c>
    </row>
    <row r="36" spans="1:2" x14ac:dyDescent="0.25">
      <c r="A36" s="19" t="s">
        <v>0</v>
      </c>
      <c r="B36" s="86">
        <v>3.69975751089057E-3</v>
      </c>
    </row>
  </sheetData>
  <sheetProtection algorithmName="SHA-512" hashValue="tCJflHpPgD3tA1JIYbAPQR1jUdFI76YAC/pAq5TLS448jBy0mqG+Y96G74I3aT+A2IIrGT/y0oVmSeBJe7uNGQ==" saltValue="pQEtIcp4qdW8Wrm2dMSyXw==" spinCount="100000" sheet="1" objects="1" scenarios="1" selectLockedCells="1" selectUnlockedCells="1"/>
  <pageMargins left="0.7" right="0.7" top="0.75" bottom="0.75" header="0.3" footer="0.3"/>
  <pageSetup paperSize="9" scale="76" orientation="portrait" r:id="rId1"/>
  <ignoredErrors>
    <ignoredError sqref="F10"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2"/>
  <sheetViews>
    <sheetView topLeftCell="E1" workbookViewId="0">
      <selection sqref="A1:AF1048576"/>
    </sheetView>
  </sheetViews>
  <sheetFormatPr defaultColWidth="9.140625" defaultRowHeight="15" x14ac:dyDescent="0.25"/>
  <cols>
    <col min="1" max="1" width="76.42578125" bestFit="1" customWidth="1"/>
    <col min="2" max="3" width="9.140625" customWidth="1"/>
  </cols>
  <sheetData>
    <row r="1" spans="1:7" ht="28.5" x14ac:dyDescent="0.45">
      <c r="A1" s="8" t="s">
        <v>60</v>
      </c>
      <c r="B1" s="8"/>
      <c r="C1" s="1"/>
      <c r="D1" s="1"/>
      <c r="E1" s="1"/>
      <c r="F1" s="1"/>
      <c r="G1" s="1"/>
    </row>
    <row r="2" spans="1:7" x14ac:dyDescent="0.25">
      <c r="A2" s="5"/>
      <c r="B2" s="7">
        <v>2017</v>
      </c>
      <c r="C2" s="7">
        <v>2016</v>
      </c>
      <c r="D2" s="7">
        <v>2015</v>
      </c>
      <c r="E2" s="7">
        <v>2014</v>
      </c>
      <c r="F2" s="1"/>
      <c r="G2" s="1"/>
    </row>
    <row r="3" spans="1:7" x14ac:dyDescent="0.25">
      <c r="A3" s="5" t="s">
        <v>61</v>
      </c>
      <c r="B3" s="5"/>
      <c r="C3" s="5"/>
      <c r="D3" s="5"/>
      <c r="E3" s="5"/>
      <c r="F3" s="1"/>
      <c r="G3" s="1"/>
    </row>
    <row r="4" spans="1:7" x14ac:dyDescent="0.25">
      <c r="A4" s="2" t="s">
        <v>7</v>
      </c>
      <c r="B4" s="61">
        <v>20</v>
      </c>
      <c r="C4" s="61">
        <v>20</v>
      </c>
      <c r="D4" s="61">
        <v>18</v>
      </c>
      <c r="E4" s="61"/>
      <c r="F4" s="1"/>
      <c r="G4" s="1"/>
    </row>
    <row r="5" spans="1:7" x14ac:dyDescent="0.25">
      <c r="A5" s="4" t="s">
        <v>16</v>
      </c>
      <c r="B5" s="62">
        <v>1</v>
      </c>
      <c r="C5" s="62"/>
      <c r="D5" s="62"/>
      <c r="E5" s="62"/>
      <c r="F5" s="1"/>
      <c r="G5" s="1"/>
    </row>
    <row r="6" spans="1:7" x14ac:dyDescent="0.25">
      <c r="A6" s="4" t="s">
        <v>15</v>
      </c>
      <c r="B6" s="60"/>
      <c r="C6" s="62"/>
      <c r="D6" s="62"/>
      <c r="E6" s="62"/>
      <c r="F6" s="1"/>
      <c r="G6" s="1"/>
    </row>
    <row r="7" spans="1:7" x14ac:dyDescent="0.25">
      <c r="A7" s="4" t="s">
        <v>14</v>
      </c>
      <c r="B7" s="60"/>
      <c r="C7" s="62"/>
      <c r="D7" s="62"/>
      <c r="E7" s="62"/>
      <c r="F7" s="1"/>
      <c r="G7" s="1"/>
    </row>
    <row r="8" spans="1:7" x14ac:dyDescent="0.25">
      <c r="A8" s="3" t="s">
        <v>13</v>
      </c>
      <c r="B8" s="3"/>
      <c r="C8" s="3"/>
      <c r="D8" s="3"/>
      <c r="E8" s="3"/>
      <c r="F8" s="1"/>
      <c r="G8" s="1"/>
    </row>
    <row r="9" spans="1:7" x14ac:dyDescent="0.25">
      <c r="A9" s="2" t="s">
        <v>4</v>
      </c>
      <c r="B9" s="62">
        <v>0.34</v>
      </c>
      <c r="C9" s="62">
        <v>0.3</v>
      </c>
      <c r="D9" s="63">
        <v>29</v>
      </c>
      <c r="E9" s="63">
        <v>35</v>
      </c>
      <c r="F9" s="1"/>
      <c r="G9" s="1"/>
    </row>
    <row r="10" spans="1:7" x14ac:dyDescent="0.25">
      <c r="A10" s="2" t="s">
        <v>3</v>
      </c>
      <c r="B10" s="62">
        <v>0.46</v>
      </c>
      <c r="C10" s="62">
        <v>0.47</v>
      </c>
      <c r="D10" s="63">
        <v>51</v>
      </c>
      <c r="E10" s="63">
        <v>47</v>
      </c>
      <c r="F10" s="1"/>
      <c r="G10" s="1"/>
    </row>
    <row r="11" spans="1:7" x14ac:dyDescent="0.25">
      <c r="A11" s="1" t="s">
        <v>2</v>
      </c>
      <c r="B11" s="62" t="s">
        <v>62</v>
      </c>
      <c r="D11" s="63"/>
      <c r="E11" s="63"/>
      <c r="F11" s="1"/>
      <c r="G11" s="1"/>
    </row>
    <row r="12" spans="1:7" x14ac:dyDescent="0.25">
      <c r="A12" s="1" t="s">
        <v>1</v>
      </c>
      <c r="B12" s="62"/>
      <c r="C12" s="62"/>
      <c r="D12" s="63"/>
      <c r="E12" s="63"/>
      <c r="F12" s="1"/>
      <c r="G12" s="1"/>
    </row>
    <row r="13" spans="1:7" x14ac:dyDescent="0.25">
      <c r="A13" s="1" t="s">
        <v>0</v>
      </c>
      <c r="B13" s="62">
        <v>0.2</v>
      </c>
      <c r="C13" s="62">
        <v>0.23</v>
      </c>
      <c r="D13" s="63">
        <v>18</v>
      </c>
      <c r="E13" s="63">
        <v>20</v>
      </c>
      <c r="F13" s="1"/>
      <c r="G13" s="1"/>
    </row>
    <row r="14" spans="1:7" x14ac:dyDescent="0.25">
      <c r="A14" s="28" t="s">
        <v>12</v>
      </c>
      <c r="B14" s="70"/>
      <c r="C14" s="64"/>
      <c r="D14" s="65"/>
      <c r="E14" s="65"/>
      <c r="F14" s="1"/>
      <c r="G14" s="1"/>
    </row>
    <row r="15" spans="1:7" x14ac:dyDescent="0.25">
      <c r="A15" s="5" t="s">
        <v>11</v>
      </c>
      <c r="B15" s="5"/>
      <c r="C15" s="5"/>
      <c r="D15" s="5"/>
      <c r="E15" s="5"/>
      <c r="F15" s="1"/>
      <c r="G15" s="1"/>
    </row>
    <row r="16" spans="1:7" x14ac:dyDescent="0.25">
      <c r="A16" s="1" t="s">
        <v>10</v>
      </c>
      <c r="B16" s="70"/>
      <c r="C16" s="66"/>
      <c r="D16" s="66">
        <v>80000</v>
      </c>
      <c r="E16" s="66"/>
      <c r="F16" s="1"/>
      <c r="G16" s="1"/>
    </row>
    <row r="17" spans="1:7" x14ac:dyDescent="0.25">
      <c r="A17" s="1" t="s">
        <v>9</v>
      </c>
      <c r="B17" s="70"/>
      <c r="C17" s="66"/>
      <c r="D17" s="66"/>
      <c r="E17" s="66"/>
      <c r="F17" s="1"/>
      <c r="G17" s="1"/>
    </row>
    <row r="18" spans="1:7" x14ac:dyDescent="0.25">
      <c r="A18" s="1" t="s">
        <v>8</v>
      </c>
      <c r="B18" s="70">
        <v>53</v>
      </c>
      <c r="C18" s="66"/>
      <c r="D18" s="66"/>
      <c r="E18" s="66"/>
      <c r="F18" s="1"/>
      <c r="G18" s="1"/>
    </row>
    <row r="19" spans="1:7" x14ac:dyDescent="0.25">
      <c r="A19" s="1"/>
      <c r="B19" s="1"/>
      <c r="C19" s="67"/>
      <c r="D19" s="67"/>
      <c r="E19" s="67"/>
      <c r="F19" s="1"/>
      <c r="G19" s="1"/>
    </row>
    <row r="20" spans="1:7" x14ac:dyDescent="0.25">
      <c r="A20" s="3" t="s">
        <v>51</v>
      </c>
      <c r="B20" s="3"/>
      <c r="C20" s="3"/>
      <c r="D20" s="3"/>
      <c r="E20" s="3"/>
      <c r="F20" s="1"/>
      <c r="G20" s="1"/>
    </row>
    <row r="21" spans="1:7" x14ac:dyDescent="0.25">
      <c r="A21" s="4" t="s">
        <v>7</v>
      </c>
      <c r="B21" s="60"/>
      <c r="C21" s="68"/>
      <c r="D21" s="68"/>
      <c r="E21" s="68"/>
      <c r="F21" s="1"/>
      <c r="G21" s="1"/>
    </row>
    <row r="22" spans="1:7" x14ac:dyDescent="0.25">
      <c r="A22" s="4" t="s">
        <v>6</v>
      </c>
      <c r="B22" s="60"/>
      <c r="C22" s="66"/>
      <c r="D22" s="66"/>
      <c r="E22" s="66"/>
      <c r="F22" s="1"/>
      <c r="G22" s="1"/>
    </row>
    <row r="23" spans="1:7" x14ac:dyDescent="0.25">
      <c r="A23" s="4"/>
      <c r="B23" s="4"/>
      <c r="C23" s="69"/>
      <c r="D23" s="69"/>
      <c r="E23" s="69"/>
      <c r="F23" s="1"/>
      <c r="G23" s="1"/>
    </row>
    <row r="24" spans="1:7" x14ac:dyDescent="0.25">
      <c r="A24" s="3" t="s">
        <v>52</v>
      </c>
      <c r="B24" s="3"/>
      <c r="C24" s="3"/>
      <c r="D24" s="3"/>
      <c r="E24" s="3"/>
      <c r="F24" s="1"/>
      <c r="G24" s="1"/>
    </row>
    <row r="25" spans="1:7" x14ac:dyDescent="0.25">
      <c r="A25" s="4" t="s">
        <v>7</v>
      </c>
      <c r="B25" s="60"/>
      <c r="C25" s="68"/>
      <c r="D25" s="68"/>
      <c r="E25" s="68"/>
      <c r="F25" s="1"/>
      <c r="G25" s="1"/>
    </row>
    <row r="26" spans="1:7" x14ac:dyDescent="0.25">
      <c r="A26" s="4" t="s">
        <v>6</v>
      </c>
      <c r="B26" s="60"/>
      <c r="C26" s="66"/>
      <c r="D26" s="66"/>
      <c r="E26" s="66"/>
      <c r="F26" s="1"/>
      <c r="G26" s="1"/>
    </row>
    <row r="27" spans="1:7" x14ac:dyDescent="0.25">
      <c r="A27" s="4"/>
      <c r="B27" s="4"/>
      <c r="C27" s="69"/>
      <c r="D27" s="69"/>
      <c r="E27" s="69"/>
      <c r="F27" s="1"/>
      <c r="G27" s="1"/>
    </row>
    <row r="28" spans="1:7" x14ac:dyDescent="0.25">
      <c r="A28" s="3" t="s">
        <v>53</v>
      </c>
      <c r="B28" s="3"/>
      <c r="C28" s="3"/>
      <c r="D28" s="3"/>
      <c r="E28" s="3"/>
      <c r="F28" s="1"/>
      <c r="G28" s="1"/>
    </row>
    <row r="29" spans="1:7" x14ac:dyDescent="0.25">
      <c r="A29" s="4" t="s">
        <v>7</v>
      </c>
      <c r="B29" s="60"/>
      <c r="C29" s="68"/>
      <c r="D29" s="68"/>
      <c r="E29" s="68"/>
      <c r="F29" s="1"/>
      <c r="G29" s="1"/>
    </row>
    <row r="30" spans="1:7" x14ac:dyDescent="0.25">
      <c r="A30" s="4" t="s">
        <v>6</v>
      </c>
      <c r="B30" s="60"/>
      <c r="C30" s="66"/>
      <c r="D30" s="66"/>
      <c r="E30" s="66"/>
      <c r="F30" s="1"/>
      <c r="G30" s="1"/>
    </row>
    <row r="31" spans="1:7" x14ac:dyDescent="0.25">
      <c r="A31" s="1"/>
      <c r="B31" s="1"/>
      <c r="C31" s="1"/>
      <c r="D31" s="1"/>
      <c r="E31" s="1"/>
      <c r="F31" s="1"/>
      <c r="G31" s="1"/>
    </row>
    <row r="32" spans="1:7" x14ac:dyDescent="0.25">
      <c r="A32" s="1"/>
      <c r="B32" s="1"/>
      <c r="C32" s="1"/>
      <c r="D32" s="1"/>
      <c r="E32" s="1"/>
      <c r="F32" s="1"/>
      <c r="G32" s="1"/>
    </row>
  </sheetData>
  <sheetProtection algorithmName="SHA-512" hashValue="cbgEs9REVuOnS8pfi1LNc5JZeVOXrL6xgcGbhDtPHHeiHqA5HRk+bwFOBQ/Y5DM59a71XK+JbRA56wDR1Ajlqg==" saltValue="acXbCMnJCIW4SGzsZB9JKg==" spinCount="100000" sheet="1" objects="1" scenarios="1"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4"/>
  <sheetViews>
    <sheetView workbookViewId="0">
      <selection sqref="A1:P1048576"/>
    </sheetView>
  </sheetViews>
  <sheetFormatPr defaultColWidth="9.140625" defaultRowHeight="15" x14ac:dyDescent="0.25"/>
  <cols>
    <col min="1" max="1" width="76.42578125" bestFit="1" customWidth="1"/>
  </cols>
  <sheetData>
    <row r="1" spans="1:3" ht="28.5" x14ac:dyDescent="0.45">
      <c r="A1" s="8" t="s">
        <v>58</v>
      </c>
      <c r="B1" s="1"/>
      <c r="C1" s="1"/>
    </row>
    <row r="3" spans="1:3" x14ac:dyDescent="0.25">
      <c r="A3" s="5" t="s">
        <v>50</v>
      </c>
      <c r="B3" s="5"/>
      <c r="C3" s="1"/>
    </row>
    <row r="4" spans="1:3" x14ac:dyDescent="0.25">
      <c r="A4" s="2" t="s">
        <v>7</v>
      </c>
      <c r="B4" s="44">
        <v>16.72</v>
      </c>
      <c r="C4" s="1"/>
    </row>
    <row r="5" spans="1:3" x14ac:dyDescent="0.25">
      <c r="A5" s="4" t="s">
        <v>16</v>
      </c>
      <c r="B5" s="57"/>
      <c r="C5" s="1"/>
    </row>
    <row r="6" spans="1:3" x14ac:dyDescent="0.25">
      <c r="A6" s="4" t="s">
        <v>15</v>
      </c>
      <c r="B6" s="57"/>
      <c r="C6" s="1"/>
    </row>
    <row r="7" spans="1:3" x14ac:dyDescent="0.25">
      <c r="A7" s="4" t="s">
        <v>14</v>
      </c>
      <c r="B7" s="58"/>
      <c r="C7" s="1"/>
    </row>
    <row r="8" spans="1:3" x14ac:dyDescent="0.25">
      <c r="A8" s="3" t="s">
        <v>13</v>
      </c>
      <c r="B8" s="3"/>
      <c r="C8" s="1"/>
    </row>
    <row r="9" spans="1:3" x14ac:dyDescent="0.25">
      <c r="A9" s="2" t="s">
        <v>4</v>
      </c>
      <c r="B9" s="37"/>
      <c r="C9" s="1"/>
    </row>
    <row r="10" spans="1:3" x14ac:dyDescent="0.25">
      <c r="A10" s="2" t="s">
        <v>59</v>
      </c>
      <c r="B10" s="37"/>
      <c r="C10" s="1"/>
    </row>
    <row r="11" spans="1:3" x14ac:dyDescent="0.25">
      <c r="A11" s="1" t="s">
        <v>2</v>
      </c>
      <c r="B11" s="37"/>
      <c r="C11" s="1"/>
    </row>
    <row r="12" spans="1:3" x14ac:dyDescent="0.25">
      <c r="A12" s="1" t="s">
        <v>1</v>
      </c>
      <c r="B12" s="37"/>
      <c r="C12" s="1"/>
    </row>
    <row r="13" spans="1:3" x14ac:dyDescent="0.25">
      <c r="A13" s="1" t="s">
        <v>0</v>
      </c>
      <c r="B13" s="37"/>
      <c r="C13" s="1"/>
    </row>
    <row r="14" spans="1:3" x14ac:dyDescent="0.25">
      <c r="A14" s="28" t="s">
        <v>12</v>
      </c>
      <c r="B14" s="37"/>
      <c r="C14" s="1"/>
    </row>
    <row r="15" spans="1:3" x14ac:dyDescent="0.25">
      <c r="A15" s="5" t="s">
        <v>11</v>
      </c>
      <c r="B15" s="5"/>
      <c r="C15" s="1"/>
    </row>
    <row r="16" spans="1:3" x14ac:dyDescent="0.25">
      <c r="A16" s="1" t="s">
        <v>10</v>
      </c>
      <c r="B16" s="59">
        <v>1032062</v>
      </c>
      <c r="C16" s="1"/>
    </row>
    <row r="17" spans="1:3" x14ac:dyDescent="0.25">
      <c r="A17" s="1" t="s">
        <v>9</v>
      </c>
      <c r="B17" s="59">
        <v>187637</v>
      </c>
      <c r="C17" s="1"/>
    </row>
    <row r="18" spans="1:3" x14ac:dyDescent="0.25">
      <c r="A18" s="1" t="s">
        <v>8</v>
      </c>
      <c r="B18" s="56">
        <v>9</v>
      </c>
      <c r="C18" s="1"/>
    </row>
    <row r="19" spans="1:3" x14ac:dyDescent="0.25">
      <c r="A19" s="1"/>
      <c r="B19" s="1"/>
      <c r="C19" s="1"/>
    </row>
    <row r="20" spans="1:3" x14ac:dyDescent="0.25">
      <c r="A20" s="3" t="s">
        <v>51</v>
      </c>
      <c r="B20" s="3"/>
      <c r="C20" s="1"/>
    </row>
    <row r="21" spans="1:3" x14ac:dyDescent="0.25">
      <c r="A21" s="4" t="s">
        <v>7</v>
      </c>
      <c r="B21" s="60">
        <v>3.39</v>
      </c>
      <c r="C21" s="1"/>
    </row>
    <row r="22" spans="1:3" x14ac:dyDescent="0.25">
      <c r="A22" s="4" t="s">
        <v>6</v>
      </c>
      <c r="B22" s="60">
        <v>186254</v>
      </c>
      <c r="C22" s="1"/>
    </row>
    <row r="23" spans="1:3" x14ac:dyDescent="0.25">
      <c r="A23" s="4"/>
      <c r="B23" s="2"/>
      <c r="C23" s="1"/>
    </row>
    <row r="24" spans="1:3" x14ac:dyDescent="0.25">
      <c r="A24" s="3" t="s">
        <v>52</v>
      </c>
      <c r="B24" s="3"/>
      <c r="C24" s="1"/>
    </row>
    <row r="25" spans="1:3" x14ac:dyDescent="0.25">
      <c r="A25" s="4" t="s">
        <v>7</v>
      </c>
      <c r="B25" s="60"/>
      <c r="C25" s="1"/>
    </row>
    <row r="26" spans="1:3" x14ac:dyDescent="0.25">
      <c r="A26" s="4" t="s">
        <v>6</v>
      </c>
      <c r="B26" s="60"/>
      <c r="C26" s="1"/>
    </row>
    <row r="27" spans="1:3" x14ac:dyDescent="0.25">
      <c r="A27" s="4"/>
      <c r="B27" s="2"/>
      <c r="C27" s="1"/>
    </row>
    <row r="28" spans="1:3" x14ac:dyDescent="0.25">
      <c r="A28" s="3" t="s">
        <v>53</v>
      </c>
      <c r="B28" s="3"/>
      <c r="C28" s="1"/>
    </row>
    <row r="29" spans="1:3" x14ac:dyDescent="0.25">
      <c r="A29" s="4" t="s">
        <v>7</v>
      </c>
      <c r="B29" s="60">
        <v>0.74</v>
      </c>
      <c r="C29" s="1"/>
    </row>
    <row r="30" spans="1:3" x14ac:dyDescent="0.25">
      <c r="A30" s="4" t="s">
        <v>6</v>
      </c>
      <c r="B30" s="60">
        <v>71825</v>
      </c>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sheetData>
  <sheetProtection algorithmName="SHA-512" hashValue="vKfk6rdYRAXH4lUT0HjSp+w8xf1t0l+LaaxNDX6m+UwacQveShoX7/LNeFEhvNlZm+nxO/18cAIKLcrskyxzhQ==" saltValue="9fStbg7XcdsNvHQGE7gBsQ==" spinCount="100000" sheet="1" objects="1" scenarios="1" selectLockedCells="1" selectUn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4"/>
  <sheetViews>
    <sheetView workbookViewId="0">
      <selection sqref="A1:T1048576"/>
    </sheetView>
  </sheetViews>
  <sheetFormatPr defaultColWidth="9.140625" defaultRowHeight="15" x14ac:dyDescent="0.25"/>
  <cols>
    <col min="1" max="1" width="76.42578125" bestFit="1" customWidth="1"/>
  </cols>
  <sheetData>
    <row r="1" spans="1:5" ht="28.5" x14ac:dyDescent="0.45">
      <c r="A1" s="8" t="s">
        <v>54</v>
      </c>
      <c r="B1" s="1"/>
      <c r="C1" s="1"/>
      <c r="D1" s="1"/>
      <c r="E1" s="1"/>
    </row>
    <row r="2" spans="1:5" x14ac:dyDescent="0.25">
      <c r="A2" s="5"/>
      <c r="B2" s="1"/>
      <c r="C2" s="1"/>
      <c r="D2" s="1"/>
      <c r="E2" s="43"/>
    </row>
    <row r="3" spans="1:5" x14ac:dyDescent="0.25">
      <c r="A3" s="5" t="s">
        <v>50</v>
      </c>
      <c r="B3" s="5"/>
      <c r="C3" s="5"/>
      <c r="D3" s="5"/>
      <c r="E3" s="1"/>
    </row>
    <row r="4" spans="1:5" x14ac:dyDescent="0.25">
      <c r="A4" s="2" t="s">
        <v>7</v>
      </c>
      <c r="B4" s="44">
        <v>1173.8</v>
      </c>
      <c r="C4" s="4"/>
      <c r="D4" s="4"/>
      <c r="E4" s="45"/>
    </row>
    <row r="5" spans="1:5" x14ac:dyDescent="0.25">
      <c r="A5" s="4" t="s">
        <v>16</v>
      </c>
      <c r="B5" s="46">
        <v>96.6</v>
      </c>
      <c r="C5" s="4"/>
      <c r="D5" s="4"/>
      <c r="E5" s="47"/>
    </row>
    <row r="6" spans="1:5" x14ac:dyDescent="0.25">
      <c r="A6" s="4" t="s">
        <v>15</v>
      </c>
      <c r="B6" s="46">
        <v>3.4</v>
      </c>
      <c r="C6" s="4"/>
      <c r="D6" s="4"/>
      <c r="E6" s="47"/>
    </row>
    <row r="7" spans="1:5" x14ac:dyDescent="0.25">
      <c r="A7" s="4" t="s">
        <v>14</v>
      </c>
      <c r="B7" s="46" t="s">
        <v>45</v>
      </c>
      <c r="C7" s="4"/>
      <c r="D7" s="4"/>
      <c r="E7" s="47"/>
    </row>
    <row r="8" spans="1:5" x14ac:dyDescent="0.25">
      <c r="A8" s="3" t="s">
        <v>13</v>
      </c>
      <c r="B8" s="48"/>
      <c r="C8" s="3"/>
      <c r="D8" s="3"/>
      <c r="E8" s="47"/>
    </row>
    <row r="9" spans="1:5" x14ac:dyDescent="0.25">
      <c r="A9" s="2" t="s">
        <v>4</v>
      </c>
      <c r="B9" s="46">
        <v>22.9</v>
      </c>
      <c r="C9" s="4"/>
      <c r="D9" s="4"/>
      <c r="E9" s="49"/>
    </row>
    <row r="10" spans="1:5" x14ac:dyDescent="0.25">
      <c r="A10" s="2" t="s">
        <v>3</v>
      </c>
      <c r="B10" s="46">
        <v>47.1</v>
      </c>
      <c r="C10" s="4"/>
      <c r="D10" s="4"/>
      <c r="E10" s="49"/>
    </row>
    <row r="11" spans="1:5" x14ac:dyDescent="0.25">
      <c r="A11" s="1" t="s">
        <v>2</v>
      </c>
      <c r="B11" s="46">
        <v>5.5</v>
      </c>
      <c r="C11" s="1"/>
      <c r="D11" s="1"/>
      <c r="E11" s="49"/>
    </row>
    <row r="12" spans="1:5" x14ac:dyDescent="0.25">
      <c r="A12" s="1" t="s">
        <v>1</v>
      </c>
      <c r="B12" s="46">
        <v>2.2000000000000002</v>
      </c>
      <c r="C12" s="1"/>
      <c r="D12" s="1"/>
      <c r="E12" s="49"/>
    </row>
    <row r="13" spans="1:5" x14ac:dyDescent="0.25">
      <c r="A13" s="1" t="s">
        <v>0</v>
      </c>
      <c r="B13" s="46">
        <v>22.3</v>
      </c>
      <c r="C13" s="1"/>
      <c r="D13" s="1"/>
      <c r="E13" s="50"/>
    </row>
    <row r="14" spans="1:5" x14ac:dyDescent="0.25">
      <c r="A14" s="28" t="s">
        <v>12</v>
      </c>
      <c r="B14" s="37"/>
      <c r="C14" s="1"/>
      <c r="D14" s="1"/>
      <c r="E14" s="50"/>
    </row>
    <row r="15" spans="1:5" x14ac:dyDescent="0.25">
      <c r="A15" s="5" t="s">
        <v>11</v>
      </c>
      <c r="B15" s="51"/>
      <c r="C15" s="5"/>
      <c r="D15" s="5"/>
      <c r="E15" s="52"/>
    </row>
    <row r="16" spans="1:5" x14ac:dyDescent="0.25">
      <c r="A16" s="1" t="s">
        <v>10</v>
      </c>
      <c r="B16" s="53">
        <v>20000000</v>
      </c>
      <c r="C16" s="1"/>
      <c r="D16" s="1"/>
      <c r="E16" s="52"/>
    </row>
    <row r="17" spans="1:5" x14ac:dyDescent="0.25">
      <c r="A17" s="1" t="s">
        <v>9</v>
      </c>
      <c r="B17" s="53">
        <v>10493000</v>
      </c>
      <c r="C17" s="1"/>
      <c r="D17" s="1"/>
      <c r="E17" s="52"/>
    </row>
    <row r="18" spans="1:5" x14ac:dyDescent="0.25">
      <c r="A18" s="1" t="s">
        <v>8</v>
      </c>
      <c r="B18" s="53">
        <v>1300</v>
      </c>
      <c r="C18" s="1"/>
      <c r="D18" s="1"/>
      <c r="E18" s="52"/>
    </row>
    <row r="19" spans="1:5" x14ac:dyDescent="0.25">
      <c r="A19" s="1"/>
      <c r="B19" s="54"/>
      <c r="C19" s="1"/>
      <c r="D19" s="1"/>
      <c r="E19" s="52"/>
    </row>
    <row r="20" spans="1:5" x14ac:dyDescent="0.25">
      <c r="A20" s="3" t="s">
        <v>51</v>
      </c>
      <c r="B20" s="48"/>
      <c r="C20" s="5"/>
      <c r="D20" s="5"/>
      <c r="E20" s="52"/>
    </row>
    <row r="21" spans="1:5" x14ac:dyDescent="0.25">
      <c r="A21" s="4" t="s">
        <v>7</v>
      </c>
      <c r="B21" s="46" t="s">
        <v>45</v>
      </c>
      <c r="C21" s="4"/>
      <c r="D21" s="4"/>
      <c r="E21" s="52"/>
    </row>
    <row r="22" spans="1:5" x14ac:dyDescent="0.25">
      <c r="A22" s="4" t="s">
        <v>6</v>
      </c>
      <c r="B22" s="46" t="s">
        <v>45</v>
      </c>
      <c r="C22" s="4"/>
      <c r="D22" s="4"/>
      <c r="E22" s="52"/>
    </row>
    <row r="23" spans="1:5" x14ac:dyDescent="0.25">
      <c r="A23" s="4"/>
      <c r="B23" s="55"/>
      <c r="C23" s="4"/>
      <c r="D23" s="4"/>
      <c r="E23" s="52"/>
    </row>
    <row r="24" spans="1:5" x14ac:dyDescent="0.25">
      <c r="A24" s="3" t="s">
        <v>52</v>
      </c>
      <c r="B24" s="48"/>
      <c r="C24" s="5"/>
      <c r="D24" s="5"/>
      <c r="E24" s="52"/>
    </row>
    <row r="25" spans="1:5" x14ac:dyDescent="0.25">
      <c r="A25" s="4" t="s">
        <v>7</v>
      </c>
      <c r="B25" s="46" t="s">
        <v>45</v>
      </c>
      <c r="C25" s="4"/>
      <c r="D25" s="4"/>
      <c r="E25" s="52"/>
    </row>
    <row r="26" spans="1:5" x14ac:dyDescent="0.25">
      <c r="A26" s="4" t="s">
        <v>6</v>
      </c>
      <c r="B26" s="46" t="s">
        <v>45</v>
      </c>
      <c r="C26" s="4"/>
      <c r="D26" s="4"/>
      <c r="E26" s="52"/>
    </row>
    <row r="27" spans="1:5" x14ac:dyDescent="0.25">
      <c r="A27" s="4"/>
      <c r="B27" s="55"/>
      <c r="C27" s="4"/>
      <c r="D27" s="4"/>
      <c r="E27" s="52"/>
    </row>
    <row r="28" spans="1:5" x14ac:dyDescent="0.25">
      <c r="A28" s="3" t="s">
        <v>53</v>
      </c>
      <c r="B28" s="48"/>
      <c r="C28" s="5"/>
      <c r="D28" s="5"/>
      <c r="E28" s="52"/>
    </row>
    <row r="29" spans="1:5" x14ac:dyDescent="0.25">
      <c r="A29" s="4" t="s">
        <v>7</v>
      </c>
      <c r="B29" s="46" t="s">
        <v>45</v>
      </c>
      <c r="C29" s="4"/>
      <c r="D29" s="4"/>
      <c r="E29" s="52"/>
    </row>
    <row r="30" spans="1:5" x14ac:dyDescent="0.25">
      <c r="A30" s="4" t="s">
        <v>6</v>
      </c>
      <c r="B30" s="46" t="s">
        <v>45</v>
      </c>
      <c r="C30" s="4"/>
      <c r="D30" s="4"/>
      <c r="E30" s="52"/>
    </row>
    <row r="31" spans="1:5" x14ac:dyDescent="0.25">
      <c r="A31" s="1"/>
      <c r="B31" s="52"/>
      <c r="C31" s="1"/>
      <c r="D31" s="1"/>
      <c r="E31" s="52"/>
    </row>
    <row r="32" spans="1:5" x14ac:dyDescent="0.25">
      <c r="A32" s="1"/>
      <c r="B32" s="1"/>
      <c r="C32" s="1"/>
      <c r="D32" s="1"/>
      <c r="E32" s="1"/>
    </row>
    <row r="33" spans="1:5" x14ac:dyDescent="0.25">
      <c r="A33" s="1"/>
      <c r="B33" s="1"/>
      <c r="C33" s="1"/>
      <c r="D33" s="1"/>
      <c r="E33" s="1"/>
    </row>
    <row r="34" spans="1:5" x14ac:dyDescent="0.25">
      <c r="A34" s="1"/>
      <c r="B34" s="1"/>
      <c r="C34" s="1"/>
      <c r="D34" s="1"/>
      <c r="E34" s="1"/>
    </row>
  </sheetData>
  <sheetProtection algorithmName="SHA-512" hashValue="zkBw8rXd2+J4TOjiuEEsJceuFZFjbEGFmMyWWTnJo4BfgoLWTcIxRg1pWnoybdILXu4jHC/Ap75xjo9e2ST2yQ==" saltValue="1dSMbCTyhyL2InrpzOrUXg==" spinCount="100000" sheet="1" objects="1" scenarios="1" selectLockedCells="1" selectUnlockedCell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workbookViewId="0">
      <selection sqref="A1:T1048576"/>
    </sheetView>
  </sheetViews>
  <sheetFormatPr defaultColWidth="9.140625" defaultRowHeight="15" x14ac:dyDescent="0.25"/>
  <cols>
    <col min="1" max="1" width="74.28515625" style="4" customWidth="1"/>
    <col min="2" max="6" width="9.28515625" style="4" customWidth="1"/>
    <col min="7" max="8" width="9.140625" style="4"/>
    <col min="9" max="12" width="9.140625" style="1"/>
  </cols>
  <sheetData>
    <row r="1" spans="1:8" s="1" customFormat="1" ht="28.5" x14ac:dyDescent="0.45">
      <c r="A1" s="8" t="s">
        <v>18</v>
      </c>
      <c r="B1" s="4"/>
      <c r="C1" s="4"/>
      <c r="D1" s="4"/>
      <c r="E1" s="4"/>
      <c r="F1" s="4"/>
      <c r="G1" s="4"/>
      <c r="H1" s="4"/>
    </row>
    <row r="2" spans="1:8" s="1" customFormat="1" x14ac:dyDescent="0.25">
      <c r="A2" s="5"/>
      <c r="B2" s="7">
        <v>2017</v>
      </c>
      <c r="C2" s="7">
        <v>2016</v>
      </c>
      <c r="D2" s="7">
        <v>2015</v>
      </c>
      <c r="E2" s="7">
        <v>2014</v>
      </c>
      <c r="F2" s="7">
        <v>2013</v>
      </c>
      <c r="G2" s="4"/>
      <c r="H2" s="4"/>
    </row>
    <row r="3" spans="1:8" s="5" customFormat="1" x14ac:dyDescent="0.25">
      <c r="A3" s="5" t="s">
        <v>61</v>
      </c>
    </row>
    <row r="4" spans="1:8" s="4" customFormat="1" x14ac:dyDescent="0.25">
      <c r="A4" s="2" t="s">
        <v>7</v>
      </c>
      <c r="B4" s="157">
        <v>32</v>
      </c>
      <c r="C4" s="36">
        <v>23.8</v>
      </c>
      <c r="D4" s="36">
        <v>19.8</v>
      </c>
      <c r="E4" s="36">
        <v>18.7</v>
      </c>
      <c r="F4" s="36">
        <f>20.4-2.4</f>
        <v>18</v>
      </c>
    </row>
    <row r="5" spans="1:8" s="4" customFormat="1" x14ac:dyDescent="0.25">
      <c r="A5" s="4" t="s">
        <v>16</v>
      </c>
      <c r="B5" s="138">
        <v>0.72</v>
      </c>
      <c r="C5" s="57">
        <v>0.74</v>
      </c>
      <c r="D5" s="57">
        <v>0.67</v>
      </c>
      <c r="E5" s="57">
        <v>0.7</v>
      </c>
      <c r="F5" s="156"/>
    </row>
    <row r="6" spans="1:8" s="4" customFormat="1" x14ac:dyDescent="0.25">
      <c r="A6" s="4" t="s">
        <v>15</v>
      </c>
      <c r="B6" s="138">
        <v>0.22000000000000003</v>
      </c>
      <c r="C6" s="57">
        <v>0.22</v>
      </c>
      <c r="D6" s="57">
        <v>0.26</v>
      </c>
      <c r="E6" s="57">
        <v>0.25</v>
      </c>
      <c r="F6" s="36"/>
    </row>
    <row r="7" spans="1:8" s="4" customFormat="1" x14ac:dyDescent="0.25">
      <c r="A7" s="4" t="s">
        <v>14</v>
      </c>
      <c r="B7" s="138">
        <v>0.06</v>
      </c>
      <c r="C7" s="57">
        <v>0.04</v>
      </c>
      <c r="D7" s="57">
        <v>7.0000000000000007E-2</v>
      </c>
      <c r="E7" s="57">
        <v>0.05</v>
      </c>
      <c r="F7" s="156"/>
    </row>
    <row r="8" spans="1:8" s="3" customFormat="1" x14ac:dyDescent="0.25">
      <c r="A8" s="3" t="s">
        <v>13</v>
      </c>
      <c r="B8" s="14"/>
      <c r="C8" s="14"/>
      <c r="D8" s="14"/>
      <c r="E8" s="14"/>
      <c r="F8" s="14"/>
    </row>
    <row r="9" spans="1:8" s="4" customFormat="1" x14ac:dyDescent="0.25">
      <c r="A9" s="2" t="s">
        <v>4</v>
      </c>
      <c r="B9" s="138">
        <v>0.42</v>
      </c>
      <c r="C9" s="156">
        <v>0.42</v>
      </c>
      <c r="D9" s="156">
        <v>0.41</v>
      </c>
      <c r="E9" s="156">
        <v>0.41</v>
      </c>
      <c r="F9" s="156"/>
    </row>
    <row r="10" spans="1:8" s="4" customFormat="1" x14ac:dyDescent="0.25">
      <c r="A10" s="2" t="s">
        <v>3</v>
      </c>
      <c r="B10" s="138">
        <v>0.45</v>
      </c>
      <c r="C10" s="156">
        <v>0.45</v>
      </c>
      <c r="D10" s="156">
        <v>0.44</v>
      </c>
      <c r="E10" s="156">
        <v>0.45</v>
      </c>
      <c r="F10" s="156"/>
    </row>
    <row r="11" spans="1:8" s="1" customFormat="1" x14ac:dyDescent="0.25">
      <c r="A11" s="4" t="s">
        <v>2</v>
      </c>
      <c r="B11" s="138">
        <v>0.01</v>
      </c>
      <c r="C11" s="156">
        <v>0.02</v>
      </c>
      <c r="D11" s="156">
        <v>0.02</v>
      </c>
      <c r="E11" s="159">
        <v>0.01</v>
      </c>
      <c r="F11" s="159"/>
      <c r="G11" s="4"/>
      <c r="H11" s="4"/>
    </row>
    <row r="12" spans="1:8" s="1" customFormat="1" x14ac:dyDescent="0.25">
      <c r="A12" s="4" t="s">
        <v>1</v>
      </c>
      <c r="B12" s="138">
        <v>0.06</v>
      </c>
      <c r="C12" s="156">
        <v>0.04</v>
      </c>
      <c r="D12" s="156">
        <v>0.05</v>
      </c>
      <c r="E12" s="159">
        <v>0.04</v>
      </c>
      <c r="F12" s="159"/>
      <c r="G12" s="4"/>
      <c r="H12" s="4"/>
    </row>
    <row r="13" spans="1:8" s="1" customFormat="1" x14ac:dyDescent="0.25">
      <c r="A13" s="4" t="s">
        <v>0</v>
      </c>
      <c r="B13" s="138">
        <v>0.06</v>
      </c>
      <c r="C13" s="156">
        <v>7.0000000000000007E-2</v>
      </c>
      <c r="D13" s="156">
        <v>0.08</v>
      </c>
      <c r="E13" s="159">
        <v>0.09</v>
      </c>
      <c r="F13" s="159"/>
      <c r="G13" s="4"/>
      <c r="H13" s="4"/>
    </row>
    <row r="14" spans="1:8" s="1" customFormat="1" x14ac:dyDescent="0.25">
      <c r="A14" s="117" t="s">
        <v>12</v>
      </c>
      <c r="B14" s="138"/>
      <c r="C14" s="32"/>
      <c r="D14" s="32"/>
      <c r="E14" s="32"/>
      <c r="F14" s="32"/>
      <c r="G14" s="4"/>
      <c r="H14" s="4"/>
    </row>
    <row r="15" spans="1:8" s="1" customFormat="1" x14ac:dyDescent="0.25">
      <c r="A15" s="5" t="s">
        <v>11</v>
      </c>
      <c r="B15" s="195"/>
      <c r="C15" s="32"/>
      <c r="D15" s="32"/>
      <c r="E15" s="32"/>
      <c r="F15" s="32"/>
      <c r="G15" s="4"/>
      <c r="H15" s="4"/>
    </row>
    <row r="16" spans="1:8" s="1" customFormat="1" x14ac:dyDescent="0.25">
      <c r="A16" s="4" t="s">
        <v>10</v>
      </c>
      <c r="B16" s="139">
        <v>974842</v>
      </c>
      <c r="C16" s="161">
        <v>770938</v>
      </c>
      <c r="D16" s="161">
        <v>750734</v>
      </c>
      <c r="E16" s="161">
        <v>752143</v>
      </c>
      <c r="F16" s="161"/>
      <c r="G16" s="4"/>
      <c r="H16" s="4"/>
    </row>
    <row r="17" spans="1:8" s="1" customFormat="1" x14ac:dyDescent="0.25">
      <c r="A17" s="4" t="s">
        <v>9</v>
      </c>
      <c r="B17" s="139">
        <f>717195+42278</f>
        <v>759473</v>
      </c>
      <c r="C17" s="161">
        <v>568598</v>
      </c>
      <c r="D17" s="161">
        <v>429734</v>
      </c>
      <c r="E17" s="161">
        <v>459890</v>
      </c>
      <c r="F17" s="161"/>
      <c r="G17" s="4"/>
      <c r="H17" s="4"/>
    </row>
    <row r="18" spans="1:8" s="1" customFormat="1" x14ac:dyDescent="0.25">
      <c r="A18" s="4" t="s">
        <v>8</v>
      </c>
      <c r="B18" s="139">
        <v>197</v>
      </c>
      <c r="C18" s="161">
        <v>159</v>
      </c>
      <c r="D18" s="161">
        <v>158</v>
      </c>
      <c r="E18" s="161">
        <v>158</v>
      </c>
      <c r="F18" s="161"/>
      <c r="G18" s="4"/>
      <c r="H18" s="4"/>
    </row>
    <row r="19" spans="1:8" s="1" customFormat="1" x14ac:dyDescent="0.25">
      <c r="A19" s="4"/>
      <c r="B19" s="32"/>
      <c r="C19" s="32"/>
      <c r="D19" s="32"/>
      <c r="E19" s="32"/>
      <c r="F19" s="32"/>
      <c r="G19" s="4"/>
      <c r="H19" s="4"/>
    </row>
    <row r="20" spans="1:8" s="5" customFormat="1" x14ac:dyDescent="0.25">
      <c r="A20" s="3" t="s">
        <v>51</v>
      </c>
      <c r="B20" s="14"/>
      <c r="C20" s="34"/>
      <c r="D20" s="34"/>
      <c r="E20" s="34"/>
      <c r="F20" s="34"/>
    </row>
    <row r="21" spans="1:8" s="4" customFormat="1" x14ac:dyDescent="0.25">
      <c r="A21" s="4" t="s">
        <v>7</v>
      </c>
      <c r="B21" s="140"/>
      <c r="C21" s="140"/>
      <c r="D21" s="140"/>
      <c r="E21" s="140"/>
      <c r="F21" s="140"/>
    </row>
    <row r="22" spans="1:8" s="4" customFormat="1" x14ac:dyDescent="0.25">
      <c r="A22" s="4" t="s">
        <v>6</v>
      </c>
      <c r="B22" s="140"/>
      <c r="C22" s="140"/>
      <c r="D22" s="140"/>
      <c r="E22" s="140"/>
      <c r="F22" s="140"/>
    </row>
    <row r="23" spans="1:8" s="4" customFormat="1" x14ac:dyDescent="0.25">
      <c r="B23" s="15"/>
      <c r="C23" s="32"/>
      <c r="D23" s="32"/>
      <c r="E23" s="32"/>
      <c r="F23" s="32"/>
    </row>
    <row r="24" spans="1:8" s="5" customFormat="1" x14ac:dyDescent="0.25">
      <c r="A24" s="3" t="s">
        <v>52</v>
      </c>
      <c r="B24" s="14"/>
      <c r="C24" s="34"/>
      <c r="D24" s="34"/>
      <c r="E24" s="34"/>
      <c r="F24" s="34"/>
    </row>
    <row r="25" spans="1:8" s="4" customFormat="1" x14ac:dyDescent="0.25">
      <c r="A25" s="4" t="s">
        <v>7</v>
      </c>
      <c r="B25" s="140"/>
      <c r="C25" s="140"/>
      <c r="D25" s="140"/>
      <c r="E25" s="140"/>
      <c r="F25" s="140"/>
    </row>
    <row r="26" spans="1:8" s="4" customFormat="1" x14ac:dyDescent="0.25">
      <c r="A26" s="4" t="s">
        <v>6</v>
      </c>
      <c r="B26" s="140"/>
      <c r="C26" s="140"/>
      <c r="D26" s="140"/>
      <c r="E26" s="140"/>
      <c r="F26" s="140"/>
    </row>
    <row r="27" spans="1:8" s="4" customFormat="1" x14ac:dyDescent="0.25">
      <c r="B27" s="15"/>
      <c r="C27" s="32"/>
      <c r="D27" s="32"/>
      <c r="E27" s="32"/>
      <c r="F27" s="32"/>
    </row>
    <row r="28" spans="1:8" s="5" customFormat="1" x14ac:dyDescent="0.25">
      <c r="A28" s="3" t="s">
        <v>53</v>
      </c>
      <c r="B28" s="14"/>
      <c r="C28" s="34"/>
      <c r="D28" s="34"/>
      <c r="E28" s="34"/>
      <c r="F28" s="34"/>
    </row>
    <row r="29" spans="1:8" s="4" customFormat="1" x14ac:dyDescent="0.25">
      <c r="A29" s="4" t="s">
        <v>7</v>
      </c>
      <c r="B29" s="140"/>
      <c r="C29" s="140"/>
      <c r="D29" s="140"/>
      <c r="E29" s="140"/>
      <c r="F29" s="140"/>
    </row>
    <row r="30" spans="1:8" s="4" customFormat="1" x14ac:dyDescent="0.25">
      <c r="A30" s="4" t="s">
        <v>6</v>
      </c>
      <c r="B30" s="140"/>
      <c r="C30" s="140"/>
      <c r="D30" s="140"/>
      <c r="E30" s="140"/>
      <c r="F30" s="140"/>
    </row>
  </sheetData>
  <sheetProtection algorithmName="SHA-512" hashValue="zZg8/dA6kny88bkjq0diDtqaQu0XrDK5gttrP0CrPqM5lgqv54gtShYf1qiuQTxk2LZcE3SE9BQcEG8d+2qu0A==" saltValue="dreIwSxi+T/ajBlogdBBFQ==" spinCount="100000" sheet="1" objects="1" scenarios="1" selectLockedCells="1" selectUnlockedCells="1"/>
  <pageMargins left="0.7" right="0.7" top="0.75" bottom="0.75" header="0.3" footer="0.3"/>
  <pageSetup paperSize="9" orientation="portrait" r:id="rId1"/>
  <ignoredErrors>
    <ignoredError sqref="B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0"/>
  <sheetViews>
    <sheetView zoomScaleNormal="100" workbookViewId="0">
      <selection sqref="A1:R1048576"/>
    </sheetView>
  </sheetViews>
  <sheetFormatPr defaultColWidth="9.140625" defaultRowHeight="15" x14ac:dyDescent="0.25"/>
  <cols>
    <col min="1" max="1" width="74.28515625" style="4" customWidth="1"/>
    <col min="2" max="6" width="9.28515625" style="4" customWidth="1"/>
    <col min="7" max="7" width="9.140625" style="4"/>
  </cols>
  <sheetData>
    <row r="1" spans="1:7" s="1" customFormat="1" ht="28.5" x14ac:dyDescent="0.45">
      <c r="A1" s="8" t="s">
        <v>21</v>
      </c>
      <c r="B1" s="4"/>
      <c r="C1" s="4"/>
      <c r="D1" s="4"/>
      <c r="E1" s="4"/>
      <c r="F1" s="4"/>
      <c r="G1" s="4"/>
    </row>
    <row r="2" spans="1:7" s="1" customFormat="1" x14ac:dyDescent="0.25">
      <c r="A2" s="5"/>
      <c r="B2" s="7">
        <v>2017</v>
      </c>
      <c r="C2" s="7">
        <v>2016</v>
      </c>
      <c r="D2" s="7">
        <v>2015</v>
      </c>
      <c r="E2" s="7">
        <v>2014</v>
      </c>
      <c r="F2" s="7">
        <v>2013</v>
      </c>
      <c r="G2" s="4"/>
    </row>
    <row r="3" spans="1:7" s="5" customFormat="1" x14ac:dyDescent="0.25">
      <c r="A3" s="5" t="s">
        <v>70</v>
      </c>
    </row>
    <row r="4" spans="1:7" s="4" customFormat="1" x14ac:dyDescent="0.25">
      <c r="A4" s="2" t="s">
        <v>7</v>
      </c>
      <c r="B4" s="163">
        <v>5.9670687125159141</v>
      </c>
      <c r="C4" s="155">
        <v>5.0599999999999996</v>
      </c>
      <c r="D4" s="155">
        <v>4.3686721238553403</v>
      </c>
      <c r="E4" s="155">
        <v>3.791967093254526</v>
      </c>
      <c r="F4" s="155">
        <v>3.1381260129970396</v>
      </c>
    </row>
    <row r="5" spans="1:7" s="4" customFormat="1" x14ac:dyDescent="0.25">
      <c r="A5" s="4" t="s">
        <v>16</v>
      </c>
      <c r="B5" s="100"/>
      <c r="C5" s="36"/>
      <c r="D5" s="36"/>
      <c r="E5" s="36"/>
      <c r="F5" s="36"/>
    </row>
    <row r="6" spans="1:7" s="4" customFormat="1" x14ac:dyDescent="0.25">
      <c r="A6" s="4" t="s">
        <v>15</v>
      </c>
      <c r="B6" s="164">
        <v>100</v>
      </c>
      <c r="C6" s="36">
        <v>100</v>
      </c>
      <c r="D6" s="36">
        <v>100</v>
      </c>
      <c r="E6" s="36">
        <v>100</v>
      </c>
      <c r="F6" s="36">
        <v>100</v>
      </c>
    </row>
    <row r="7" spans="1:7" s="4" customFormat="1" x14ac:dyDescent="0.25">
      <c r="A7" s="4" t="s">
        <v>14</v>
      </c>
      <c r="B7" s="100"/>
      <c r="C7" s="36"/>
      <c r="D7" s="36"/>
      <c r="E7" s="36"/>
      <c r="F7" s="36"/>
    </row>
    <row r="8" spans="1:7" s="3" customFormat="1" x14ac:dyDescent="0.25">
      <c r="A8" s="3" t="s">
        <v>13</v>
      </c>
    </row>
    <row r="9" spans="1:7" s="4" customFormat="1" x14ac:dyDescent="0.25">
      <c r="A9" s="2" t="s">
        <v>4</v>
      </c>
      <c r="B9" s="101">
        <v>0.29607760442247388</v>
      </c>
      <c r="C9" s="36">
        <v>26.79</v>
      </c>
      <c r="D9" s="36">
        <v>28.44</v>
      </c>
      <c r="E9" s="36">
        <v>28.07</v>
      </c>
      <c r="F9" s="36">
        <v>22.42</v>
      </c>
    </row>
    <row r="10" spans="1:7" s="4" customFormat="1" x14ac:dyDescent="0.25">
      <c r="A10" s="2" t="s">
        <v>3</v>
      </c>
      <c r="B10" s="119">
        <v>0.6166971079052509</v>
      </c>
      <c r="C10" s="36">
        <v>55.74</v>
      </c>
      <c r="D10" s="36">
        <v>57.17</v>
      </c>
      <c r="E10" s="36">
        <v>57.63</v>
      </c>
      <c r="F10" s="36">
        <v>54.49</v>
      </c>
    </row>
    <row r="11" spans="1:7" s="1" customFormat="1" x14ac:dyDescent="0.25">
      <c r="A11" s="4" t="s">
        <v>2</v>
      </c>
      <c r="B11" s="119">
        <v>1.7070028786935209E-2</v>
      </c>
      <c r="C11" s="53">
        <v>1.89</v>
      </c>
      <c r="D11" s="53">
        <v>2.19</v>
      </c>
      <c r="E11" s="53">
        <v>2.3199999999999998</v>
      </c>
      <c r="F11" s="44">
        <v>2.4</v>
      </c>
      <c r="G11" s="4"/>
    </row>
    <row r="12" spans="1:7" s="1" customFormat="1" x14ac:dyDescent="0.25">
      <c r="A12" s="4" t="s">
        <v>1</v>
      </c>
      <c r="B12" s="101">
        <v>7.0199999999999999E-2</v>
      </c>
      <c r="C12" s="53">
        <v>14.31</v>
      </c>
      <c r="D12" s="53">
        <v>12.2</v>
      </c>
      <c r="E12" s="53">
        <v>11.98</v>
      </c>
      <c r="F12" s="53">
        <v>20.69</v>
      </c>
      <c r="G12" s="4"/>
    </row>
    <row r="13" spans="1:7" s="1" customFormat="1" x14ac:dyDescent="0.25">
      <c r="A13" s="4" t="s">
        <v>0</v>
      </c>
      <c r="B13" s="100"/>
      <c r="C13" s="53"/>
      <c r="D13" s="53"/>
      <c r="E13" s="53"/>
      <c r="F13" s="53"/>
      <c r="G13" s="4"/>
    </row>
    <row r="14" spans="1:7" s="1" customFormat="1" x14ac:dyDescent="0.25">
      <c r="A14" s="117" t="s">
        <v>12</v>
      </c>
      <c r="B14" s="138"/>
      <c r="C14" s="194"/>
      <c r="D14" s="194"/>
      <c r="E14" s="194"/>
      <c r="F14" s="194"/>
      <c r="G14" s="4"/>
    </row>
    <row r="15" spans="1:7" s="5" customFormat="1" x14ac:dyDescent="0.25">
      <c r="A15" s="5" t="s">
        <v>11</v>
      </c>
    </row>
    <row r="16" spans="1:7" s="1" customFormat="1" x14ac:dyDescent="0.25">
      <c r="A16" s="4" t="s">
        <v>10</v>
      </c>
      <c r="B16" s="39">
        <v>3965174</v>
      </c>
      <c r="C16" s="53">
        <v>3864275</v>
      </c>
      <c r="D16" s="53">
        <v>3782378</v>
      </c>
      <c r="E16" s="53">
        <v>3691155</v>
      </c>
      <c r="F16" s="53">
        <v>3592082</v>
      </c>
      <c r="G16" s="4"/>
    </row>
    <row r="17" spans="1:7" s="1" customFormat="1" x14ac:dyDescent="0.25">
      <c r="A17" s="4" t="s">
        <v>9</v>
      </c>
      <c r="B17" s="39"/>
      <c r="C17" s="53"/>
      <c r="D17" s="53"/>
      <c r="E17" s="53"/>
      <c r="F17" s="53"/>
      <c r="G17" s="4"/>
    </row>
    <row r="18" spans="1:7" s="1" customFormat="1" x14ac:dyDescent="0.25">
      <c r="A18" s="4" t="s">
        <v>8</v>
      </c>
      <c r="B18" s="39">
        <v>18</v>
      </c>
      <c r="C18" s="53">
        <v>18</v>
      </c>
      <c r="D18" s="53">
        <v>18</v>
      </c>
      <c r="E18" s="53">
        <v>18</v>
      </c>
      <c r="F18" s="53">
        <v>18</v>
      </c>
      <c r="G18" s="4"/>
    </row>
    <row r="19" spans="1:7" s="1" customFormat="1" x14ac:dyDescent="0.25">
      <c r="A19" s="4"/>
      <c r="B19" s="4"/>
      <c r="C19" s="4"/>
      <c r="D19" s="4"/>
      <c r="E19" s="4"/>
      <c r="F19" s="4"/>
      <c r="G19" s="4"/>
    </row>
    <row r="20" spans="1:7" s="5" customFormat="1" x14ac:dyDescent="0.25">
      <c r="A20" s="3" t="s">
        <v>51</v>
      </c>
      <c r="B20" s="3"/>
    </row>
    <row r="21" spans="1:7" s="4" customFormat="1" x14ac:dyDescent="0.25">
      <c r="A21" s="4" t="s">
        <v>7</v>
      </c>
      <c r="B21" s="36" t="s">
        <v>45</v>
      </c>
      <c r="C21" s="36" t="s">
        <v>45</v>
      </c>
      <c r="D21" s="36" t="s">
        <v>45</v>
      </c>
      <c r="E21" s="36" t="s">
        <v>45</v>
      </c>
      <c r="F21" s="36" t="s">
        <v>45</v>
      </c>
    </row>
    <row r="22" spans="1:7" s="4" customFormat="1" x14ac:dyDescent="0.25">
      <c r="A22" s="4" t="s">
        <v>6</v>
      </c>
      <c r="B22" s="36" t="s">
        <v>45</v>
      </c>
      <c r="C22" s="36" t="s">
        <v>45</v>
      </c>
      <c r="D22" s="36" t="s">
        <v>45</v>
      </c>
      <c r="E22" s="36" t="s">
        <v>45</v>
      </c>
      <c r="F22" s="36" t="s">
        <v>45</v>
      </c>
    </row>
    <row r="23" spans="1:7" s="4" customFormat="1" x14ac:dyDescent="0.25">
      <c r="B23" s="2"/>
    </row>
    <row r="24" spans="1:7" s="5" customFormat="1" x14ac:dyDescent="0.25">
      <c r="A24" s="3" t="s">
        <v>52</v>
      </c>
      <c r="B24" s="3"/>
    </row>
    <row r="25" spans="1:7" s="4" customFormat="1" x14ac:dyDescent="0.25">
      <c r="A25" s="4" t="s">
        <v>7</v>
      </c>
      <c r="B25" s="140" t="s">
        <v>45</v>
      </c>
      <c r="C25" s="36" t="s">
        <v>45</v>
      </c>
      <c r="D25" s="36" t="s">
        <v>45</v>
      </c>
      <c r="E25" s="36" t="s">
        <v>45</v>
      </c>
      <c r="F25" s="36" t="s">
        <v>45</v>
      </c>
    </row>
    <row r="26" spans="1:7" s="4" customFormat="1" x14ac:dyDescent="0.25">
      <c r="A26" s="4" t="s">
        <v>6</v>
      </c>
      <c r="B26" s="139" t="s">
        <v>45</v>
      </c>
      <c r="C26" s="36" t="s">
        <v>45</v>
      </c>
      <c r="D26" s="36" t="s">
        <v>45</v>
      </c>
      <c r="E26" s="36" t="s">
        <v>45</v>
      </c>
      <c r="F26" s="36" t="s">
        <v>45</v>
      </c>
    </row>
    <row r="27" spans="1:7" s="4" customFormat="1" x14ac:dyDescent="0.25">
      <c r="B27" s="2"/>
    </row>
    <row r="28" spans="1:7" s="5" customFormat="1" x14ac:dyDescent="0.25">
      <c r="A28" s="3" t="s">
        <v>71</v>
      </c>
      <c r="B28" s="3"/>
    </row>
    <row r="29" spans="1:7" s="4" customFormat="1" x14ac:dyDescent="0.25">
      <c r="A29" s="4" t="s">
        <v>7</v>
      </c>
      <c r="B29" s="40">
        <v>0.54769739701303277</v>
      </c>
      <c r="C29" s="155">
        <v>0.47</v>
      </c>
      <c r="D29" s="155">
        <v>0.43430870781202863</v>
      </c>
      <c r="E29" s="155">
        <v>0.39300348189771095</v>
      </c>
      <c r="F29" s="155">
        <v>0.34943067649028797</v>
      </c>
    </row>
    <row r="30" spans="1:7" s="4" customFormat="1" x14ac:dyDescent="0.25">
      <c r="A30" s="4" t="s">
        <v>6</v>
      </c>
      <c r="B30" s="39">
        <v>622549</v>
      </c>
      <c r="C30" s="36">
        <v>608401</v>
      </c>
      <c r="D30" s="36">
        <v>604485</v>
      </c>
      <c r="E30" s="36">
        <v>599944</v>
      </c>
      <c r="F30" s="36">
        <v>596083</v>
      </c>
    </row>
    <row r="31" spans="1:7" x14ac:dyDescent="0.25">
      <c r="A31" s="3" t="s">
        <v>69</v>
      </c>
      <c r="B31" s="3"/>
    </row>
    <row r="32" spans="1:7" x14ac:dyDescent="0.25">
      <c r="A32" s="2" t="s">
        <v>4</v>
      </c>
      <c r="B32" s="101">
        <v>0.37451911542443406</v>
      </c>
    </row>
    <row r="33" spans="1:4" x14ac:dyDescent="0.25">
      <c r="A33" s="2" t="s">
        <v>3</v>
      </c>
      <c r="B33" s="101">
        <v>0.52207564765968739</v>
      </c>
    </row>
    <row r="34" spans="1:4" x14ac:dyDescent="0.25">
      <c r="A34" s="4" t="s">
        <v>2</v>
      </c>
      <c r="B34" s="101">
        <v>3.1473959650971856E-2</v>
      </c>
      <c r="D34" s="120"/>
    </row>
    <row r="35" spans="1:4" x14ac:dyDescent="0.25">
      <c r="A35" s="4" t="s">
        <v>1</v>
      </c>
      <c r="B35" s="101">
        <v>7.1931277264906848E-2</v>
      </c>
    </row>
    <row r="36" spans="1:4" x14ac:dyDescent="0.25">
      <c r="A36" s="4" t="s">
        <v>0</v>
      </c>
      <c r="B36" s="100"/>
    </row>
    <row r="39" spans="1:4" x14ac:dyDescent="0.25">
      <c r="A39" s="4" t="s">
        <v>20</v>
      </c>
    </row>
    <row r="40" spans="1:4" x14ac:dyDescent="0.25">
      <c r="A40" s="4" t="s">
        <v>19</v>
      </c>
    </row>
  </sheetData>
  <sheetProtection algorithmName="SHA-512" hashValue="JmfEGMN3Spz08jPDbuQB5xYq1SuG1tBdD+b+uljnQDqDlGtDJXvhwfWcGE5EGsY8q/YYQXaGwVz2/W/MspY2Nw==" saltValue="sooOkVakYd3UIS0IKQb84Q==" spinCount="100000" sheet="1" objects="1" scenarios="1" selectLockedCells="1" selectUnlockedCells="1"/>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3"/>
  <sheetViews>
    <sheetView workbookViewId="0">
      <selection sqref="A1:T1048576"/>
    </sheetView>
  </sheetViews>
  <sheetFormatPr defaultColWidth="8.85546875" defaultRowHeight="15" x14ac:dyDescent="0.25"/>
  <cols>
    <col min="1" max="1" width="74.28515625" style="4" customWidth="1"/>
    <col min="2" max="2" width="9.28515625" style="4" customWidth="1"/>
    <col min="3" max="4" width="8.85546875" style="4"/>
    <col min="5" max="6" width="8.85546875" style="118"/>
  </cols>
  <sheetData>
    <row r="1" spans="1:6" s="1" customFormat="1" ht="28.5" x14ac:dyDescent="0.45">
      <c r="A1" s="8" t="s">
        <v>24</v>
      </c>
      <c r="B1" s="4"/>
      <c r="C1" s="4"/>
      <c r="D1" s="4"/>
      <c r="E1" s="4"/>
      <c r="F1" s="4"/>
    </row>
    <row r="2" spans="1:6" s="1" customFormat="1" x14ac:dyDescent="0.25">
      <c r="A2" s="5"/>
      <c r="B2" s="7">
        <v>2017</v>
      </c>
      <c r="C2" s="4"/>
      <c r="D2" s="4"/>
      <c r="E2" s="4"/>
      <c r="F2" s="4"/>
    </row>
    <row r="3" spans="1:6" s="5" customFormat="1" x14ac:dyDescent="0.25">
      <c r="A3" s="5" t="s">
        <v>61</v>
      </c>
    </row>
    <row r="4" spans="1:6" s="4" customFormat="1" x14ac:dyDescent="0.25">
      <c r="A4" s="2" t="s">
        <v>7</v>
      </c>
      <c r="B4" s="166">
        <v>749.05866769217596</v>
      </c>
    </row>
    <row r="5" spans="1:6" s="4" customFormat="1" x14ac:dyDescent="0.25">
      <c r="A5" s="4" t="s">
        <v>16</v>
      </c>
      <c r="B5" s="166"/>
    </row>
    <row r="6" spans="1:6" s="4" customFormat="1" x14ac:dyDescent="0.25">
      <c r="A6" s="4" t="s">
        <v>15</v>
      </c>
      <c r="B6" s="166"/>
    </row>
    <row r="7" spans="1:6" s="4" customFormat="1" x14ac:dyDescent="0.25">
      <c r="A7" s="4" t="s">
        <v>14</v>
      </c>
      <c r="B7" s="166"/>
    </row>
    <row r="8" spans="1:6" s="3" customFormat="1" x14ac:dyDescent="0.25">
      <c r="A8" s="3" t="s">
        <v>13</v>
      </c>
      <c r="B8" s="2"/>
    </row>
    <row r="9" spans="1:6" s="4" customFormat="1" x14ac:dyDescent="0.25">
      <c r="A9" s="2" t="s">
        <v>4</v>
      </c>
      <c r="B9" s="165">
        <v>31.818197375731732</v>
      </c>
    </row>
    <row r="10" spans="1:6" s="4" customFormat="1" x14ac:dyDescent="0.25">
      <c r="A10" s="2" t="s">
        <v>3</v>
      </c>
      <c r="B10" s="165">
        <v>31.310274486001887</v>
      </c>
    </row>
    <row r="11" spans="1:6" s="1" customFormat="1" x14ac:dyDescent="0.25">
      <c r="A11" s="4" t="s">
        <v>2</v>
      </c>
      <c r="B11" s="165">
        <v>21.208861041105013</v>
      </c>
      <c r="C11" s="4"/>
      <c r="D11" s="4"/>
      <c r="E11" s="4"/>
      <c r="F11" s="4"/>
    </row>
    <row r="12" spans="1:6" s="1" customFormat="1" x14ac:dyDescent="0.25">
      <c r="A12" s="4" t="s">
        <v>1</v>
      </c>
      <c r="B12" s="165">
        <v>6.7826872680434125</v>
      </c>
      <c r="C12" s="4"/>
      <c r="D12" s="4"/>
      <c r="E12" s="4"/>
      <c r="F12" s="4"/>
    </row>
    <row r="13" spans="1:6" s="1" customFormat="1" x14ac:dyDescent="0.25">
      <c r="A13" s="4" t="s">
        <v>0</v>
      </c>
      <c r="B13" s="165">
        <v>8.8799798291179464</v>
      </c>
      <c r="C13" s="4"/>
      <c r="D13" s="4"/>
      <c r="E13" s="4"/>
      <c r="F13" s="4"/>
    </row>
    <row r="14" spans="1:6" s="1" customFormat="1" x14ac:dyDescent="0.25">
      <c r="A14" s="117" t="s">
        <v>12</v>
      </c>
      <c r="B14" s="68"/>
      <c r="C14" s="4"/>
      <c r="D14" s="4"/>
      <c r="E14" s="4"/>
      <c r="F14" s="4"/>
    </row>
    <row r="15" spans="1:6" s="5" customFormat="1" x14ac:dyDescent="0.25">
      <c r="A15" s="5" t="s">
        <v>11</v>
      </c>
      <c r="B15" s="4"/>
    </row>
    <row r="16" spans="1:6" s="1" customFormat="1" x14ac:dyDescent="0.25">
      <c r="A16" s="4" t="s">
        <v>10</v>
      </c>
      <c r="B16" s="167">
        <v>4174580</v>
      </c>
      <c r="C16" s="4"/>
      <c r="D16" s="4"/>
      <c r="E16" s="4"/>
      <c r="F16" s="4"/>
    </row>
    <row r="17" spans="1:6" s="1" customFormat="1" x14ac:dyDescent="0.25">
      <c r="A17" s="4" t="s">
        <v>9</v>
      </c>
      <c r="B17" s="167">
        <v>1183910</v>
      </c>
      <c r="C17" s="4"/>
      <c r="D17" s="4"/>
      <c r="E17" s="4"/>
      <c r="F17" s="4"/>
    </row>
    <row r="18" spans="1:6" s="1" customFormat="1" x14ac:dyDescent="0.25">
      <c r="A18" s="4" t="s">
        <v>8</v>
      </c>
      <c r="B18" s="167">
        <v>1650</v>
      </c>
      <c r="C18" s="4"/>
      <c r="D18" s="4"/>
      <c r="E18" s="4"/>
      <c r="F18" s="4"/>
    </row>
    <row r="19" spans="1:6" s="1" customFormat="1" x14ac:dyDescent="0.25">
      <c r="A19" s="4"/>
      <c r="B19" s="4"/>
      <c r="C19" s="4"/>
      <c r="D19" s="4"/>
      <c r="E19" s="4"/>
      <c r="F19" s="4"/>
    </row>
    <row r="20" spans="1:6" s="5" customFormat="1" x14ac:dyDescent="0.25">
      <c r="A20" s="3" t="s">
        <v>51</v>
      </c>
      <c r="B20" s="2"/>
    </row>
    <row r="21" spans="1:6" s="4" customFormat="1" x14ac:dyDescent="0.25">
      <c r="A21" s="4" t="s">
        <v>7</v>
      </c>
      <c r="B21" s="68"/>
    </row>
    <row r="22" spans="1:6" s="4" customFormat="1" x14ac:dyDescent="0.25">
      <c r="A22" s="4" t="s">
        <v>6</v>
      </c>
      <c r="B22" s="68"/>
    </row>
    <row r="23" spans="1:6" s="4" customFormat="1" x14ac:dyDescent="0.25">
      <c r="B23" s="2"/>
    </row>
    <row r="24" spans="1:6" s="5" customFormat="1" x14ac:dyDescent="0.25">
      <c r="A24" s="3" t="s">
        <v>52</v>
      </c>
      <c r="B24" s="2"/>
    </row>
    <row r="25" spans="1:6" s="4" customFormat="1" x14ac:dyDescent="0.25">
      <c r="A25" s="4" t="s">
        <v>7</v>
      </c>
      <c r="B25" s="165"/>
    </row>
    <row r="26" spans="1:6" s="4" customFormat="1" x14ac:dyDescent="0.25">
      <c r="A26" s="4" t="s">
        <v>6</v>
      </c>
      <c r="B26" s="167"/>
    </row>
    <row r="27" spans="1:6" s="4" customFormat="1" x14ac:dyDescent="0.25">
      <c r="B27" s="2"/>
    </row>
    <row r="28" spans="1:6" s="5" customFormat="1" x14ac:dyDescent="0.25">
      <c r="A28" s="3" t="s">
        <v>53</v>
      </c>
      <c r="B28" s="2"/>
    </row>
    <row r="29" spans="1:6" s="4" customFormat="1" x14ac:dyDescent="0.25">
      <c r="A29" s="4" t="s">
        <v>7</v>
      </c>
      <c r="B29" s="68"/>
    </row>
    <row r="30" spans="1:6" s="4" customFormat="1" x14ac:dyDescent="0.25">
      <c r="A30" s="4" t="s">
        <v>6</v>
      </c>
      <c r="B30" s="68"/>
    </row>
    <row r="32" spans="1:6" x14ac:dyDescent="0.25">
      <c r="A32" s="4" t="s">
        <v>23</v>
      </c>
      <c r="B32" s="168"/>
    </row>
    <row r="33" spans="1:1" x14ac:dyDescent="0.25">
      <c r="A33" s="3" t="s">
        <v>22</v>
      </c>
    </row>
  </sheetData>
  <sheetProtection algorithmName="SHA-512" hashValue="pnWzR6kVyBfbcwacStYyWLP7dsRShnn4Q8XjrTNOIicP9WCynz+ehpRKCNyq0bTIpsxRNC8DFmkDg3h/QcEJdw==" saltValue="pNZKUQ/Ut1kUmSRIZaQ9XQ==" spinCount="100000" sheet="1" objects="1" scenarios="1" selectLockedCells="1" selectUnlockedCells="1"/>
  <pageMargins left="0.7" right="0.7" top="0.75" bottom="0.75" header="0.3" footer="0.3"/>
  <pageSetup paperSize="9" scale="7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5"/>
  <sheetViews>
    <sheetView workbookViewId="0">
      <selection sqref="A1:R1048576"/>
    </sheetView>
  </sheetViews>
  <sheetFormatPr defaultColWidth="9.140625" defaultRowHeight="15" x14ac:dyDescent="0.25"/>
  <cols>
    <col min="1" max="1" width="76.42578125" bestFit="1" customWidth="1"/>
  </cols>
  <sheetData>
    <row r="1" spans="1:3" ht="28.5" x14ac:dyDescent="0.45">
      <c r="A1" s="8" t="s">
        <v>49</v>
      </c>
      <c r="B1" s="32"/>
      <c r="C1" s="32"/>
    </row>
    <row r="2" spans="1:3" x14ac:dyDescent="0.25">
      <c r="A2" s="5"/>
      <c r="B2" s="33">
        <v>2015</v>
      </c>
      <c r="C2" s="33">
        <v>2014</v>
      </c>
    </row>
    <row r="3" spans="1:3" x14ac:dyDescent="0.25">
      <c r="A3" s="5" t="s">
        <v>50</v>
      </c>
      <c r="B3" s="34"/>
      <c r="C3" s="34"/>
    </row>
    <row r="4" spans="1:3" x14ac:dyDescent="0.25">
      <c r="A4" s="2" t="s">
        <v>7</v>
      </c>
      <c r="B4" s="35">
        <v>184.8</v>
      </c>
      <c r="C4" s="35">
        <v>174</v>
      </c>
    </row>
    <row r="5" spans="1:3" x14ac:dyDescent="0.25">
      <c r="A5" s="4" t="s">
        <v>16</v>
      </c>
      <c r="B5" s="36"/>
      <c r="C5" s="37"/>
    </row>
    <row r="6" spans="1:3" x14ac:dyDescent="0.25">
      <c r="A6" s="4" t="s">
        <v>15</v>
      </c>
      <c r="B6" s="36"/>
      <c r="C6" s="37"/>
    </row>
    <row r="7" spans="1:3" x14ac:dyDescent="0.25">
      <c r="A7" s="4" t="s">
        <v>14</v>
      </c>
      <c r="B7" s="36"/>
      <c r="C7" s="37"/>
    </row>
    <row r="8" spans="1:3" x14ac:dyDescent="0.25">
      <c r="A8" s="3" t="s">
        <v>13</v>
      </c>
      <c r="B8" s="14"/>
      <c r="C8" s="14"/>
    </row>
    <row r="9" spans="1:3" x14ac:dyDescent="0.25">
      <c r="A9" s="2" t="s">
        <v>4</v>
      </c>
      <c r="B9" s="38"/>
      <c r="C9" s="37"/>
    </row>
    <row r="10" spans="1:3" x14ac:dyDescent="0.25">
      <c r="A10" s="2" t="s">
        <v>3</v>
      </c>
      <c r="B10" s="38"/>
      <c r="C10" s="37"/>
    </row>
    <row r="11" spans="1:3" x14ac:dyDescent="0.25">
      <c r="A11" s="1" t="s">
        <v>2</v>
      </c>
      <c r="B11" s="38"/>
      <c r="C11" s="37"/>
    </row>
    <row r="12" spans="1:3" x14ac:dyDescent="0.25">
      <c r="A12" s="1" t="s">
        <v>1</v>
      </c>
      <c r="B12" s="38"/>
      <c r="C12" s="37"/>
    </row>
    <row r="13" spans="1:3" x14ac:dyDescent="0.25">
      <c r="A13" s="1" t="s">
        <v>0</v>
      </c>
      <c r="B13" s="38"/>
      <c r="C13" s="36"/>
    </row>
    <row r="14" spans="1:3" x14ac:dyDescent="0.25">
      <c r="A14" s="117" t="s">
        <v>12</v>
      </c>
      <c r="B14" s="68"/>
      <c r="C14" s="15"/>
    </row>
    <row r="15" spans="1:3" x14ac:dyDescent="0.25">
      <c r="A15" s="5" t="s">
        <v>11</v>
      </c>
      <c r="B15" s="34"/>
      <c r="C15" s="34"/>
    </row>
    <row r="16" spans="1:3" x14ac:dyDescent="0.25">
      <c r="A16" s="1" t="s">
        <v>10</v>
      </c>
      <c r="B16" s="39">
        <v>7903000</v>
      </c>
      <c r="C16" s="39">
        <v>7881000</v>
      </c>
    </row>
    <row r="17" spans="1:3" x14ac:dyDescent="0.25">
      <c r="A17" s="1" t="s">
        <v>9</v>
      </c>
      <c r="B17" s="39">
        <v>1493000</v>
      </c>
      <c r="C17" s="39">
        <v>1491000</v>
      </c>
    </row>
    <row r="18" spans="1:3" x14ac:dyDescent="0.25">
      <c r="A18" s="1" t="s">
        <v>8</v>
      </c>
      <c r="B18" s="39">
        <v>171</v>
      </c>
      <c r="C18" s="39">
        <v>173</v>
      </c>
    </row>
    <row r="19" spans="1:3" x14ac:dyDescent="0.25">
      <c r="A19" s="1"/>
      <c r="B19" s="32"/>
      <c r="C19" s="32"/>
    </row>
    <row r="20" spans="1:3" x14ac:dyDescent="0.25">
      <c r="A20" s="3" t="s">
        <v>51</v>
      </c>
      <c r="B20" s="14"/>
      <c r="C20" s="14"/>
    </row>
    <row r="21" spans="1:3" x14ac:dyDescent="0.25">
      <c r="A21" s="4" t="s">
        <v>7</v>
      </c>
      <c r="B21" s="35">
        <f>290.3+38.6</f>
        <v>328.90000000000003</v>
      </c>
      <c r="C21" s="35">
        <f>285.2+37.8</f>
        <v>323</v>
      </c>
    </row>
    <row r="22" spans="1:3" x14ac:dyDescent="0.25">
      <c r="A22" s="4" t="s">
        <v>6</v>
      </c>
      <c r="B22" s="39">
        <f>7876000+2175000</f>
        <v>10051000</v>
      </c>
      <c r="C22" s="39">
        <f>9500000+1300000</f>
        <v>10800000</v>
      </c>
    </row>
    <row r="23" spans="1:3" x14ac:dyDescent="0.25">
      <c r="A23" s="4"/>
      <c r="B23" s="15"/>
      <c r="C23" s="15"/>
    </row>
    <row r="24" spans="1:3" x14ac:dyDescent="0.25">
      <c r="A24" s="3" t="s">
        <v>52</v>
      </c>
      <c r="B24" s="14"/>
      <c r="C24" s="14"/>
    </row>
    <row r="25" spans="1:3" x14ac:dyDescent="0.25">
      <c r="A25" s="4" t="s">
        <v>7</v>
      </c>
      <c r="B25" s="40">
        <v>61.3</v>
      </c>
      <c r="C25" s="40">
        <v>60</v>
      </c>
    </row>
    <row r="26" spans="1:3" x14ac:dyDescent="0.25">
      <c r="A26" s="4" t="s">
        <v>6</v>
      </c>
      <c r="B26" s="39">
        <v>7738000</v>
      </c>
      <c r="C26" s="39">
        <v>7630000</v>
      </c>
    </row>
    <row r="27" spans="1:3" x14ac:dyDescent="0.25">
      <c r="A27" s="4"/>
      <c r="B27" s="15"/>
      <c r="C27" s="15"/>
    </row>
    <row r="28" spans="1:3" x14ac:dyDescent="0.25">
      <c r="A28" s="3" t="s">
        <v>53</v>
      </c>
      <c r="B28" s="14"/>
      <c r="C28" s="14"/>
    </row>
    <row r="29" spans="1:3" x14ac:dyDescent="0.25">
      <c r="A29" s="4" t="s">
        <v>7</v>
      </c>
      <c r="B29" s="41"/>
      <c r="C29" s="41"/>
    </row>
    <row r="30" spans="1:3" x14ac:dyDescent="0.25">
      <c r="A30" s="4" t="s">
        <v>6</v>
      </c>
      <c r="B30" s="42"/>
      <c r="C30" s="42"/>
    </row>
    <row r="31" spans="1:3" x14ac:dyDescent="0.25">
      <c r="A31" s="1"/>
      <c r="B31" s="32"/>
      <c r="C31" s="32"/>
    </row>
    <row r="32" spans="1:3" x14ac:dyDescent="0.25">
      <c r="A32" s="1"/>
      <c r="B32" s="32"/>
      <c r="C32" s="32"/>
    </row>
    <row r="33" spans="1:3" x14ac:dyDescent="0.25">
      <c r="A33" s="1"/>
      <c r="B33" s="32"/>
      <c r="C33" s="32"/>
    </row>
    <row r="34" spans="1:3" x14ac:dyDescent="0.25">
      <c r="A34" s="1"/>
      <c r="B34" s="32"/>
      <c r="C34" s="32"/>
    </row>
    <row r="35" spans="1:3" x14ac:dyDescent="0.25">
      <c r="A35" s="1"/>
      <c r="B35" s="32"/>
      <c r="C35" s="32"/>
    </row>
  </sheetData>
  <sheetProtection algorithmName="SHA-512" hashValue="MDDkcIocYIRx3WlsoGR+WYISxSCxILOklguiLKNy9PosrMDZPYyO7udRUTwkQAbJ3lNinfZdx3WODjXKlEB0TQ==" saltValue="nSPQDCDWHlV1RjtJYDsJSQ==" spinCount="100000" sheet="1" objects="1" scenarios="1" selectLockedCells="1" selectUnlockedCells="1"/>
  <pageMargins left="0.7" right="0.7" top="0.75" bottom="0.75" header="0.3" footer="0.3"/>
  <ignoredErrors>
    <ignoredError sqref="B21:B22 C21:C22"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6"/>
  <sheetViews>
    <sheetView workbookViewId="0">
      <selection sqref="A1:Q1048576"/>
    </sheetView>
  </sheetViews>
  <sheetFormatPr defaultColWidth="9.140625" defaultRowHeight="15" x14ac:dyDescent="0.25"/>
  <cols>
    <col min="1" max="1" width="74.28515625" style="4" customWidth="1"/>
    <col min="2" max="2" width="36.28515625" style="4" bestFit="1" customWidth="1"/>
    <col min="3" max="7" width="9.140625" style="4"/>
  </cols>
  <sheetData>
    <row r="1" spans="1:7" s="1" customFormat="1" ht="28.5" x14ac:dyDescent="0.45">
      <c r="A1" s="8" t="s">
        <v>57</v>
      </c>
      <c r="B1" s="4"/>
      <c r="C1" s="4"/>
      <c r="D1" s="4"/>
      <c r="E1" s="4"/>
      <c r="F1" s="4"/>
      <c r="G1" s="4"/>
    </row>
    <row r="2" spans="1:7" s="1" customFormat="1" x14ac:dyDescent="0.25">
      <c r="A2" s="5"/>
      <c r="B2" s="7">
        <v>2017</v>
      </c>
      <c r="C2" s="7">
        <v>2016</v>
      </c>
      <c r="D2" s="7">
        <v>2015</v>
      </c>
      <c r="E2" s="7">
        <v>2014</v>
      </c>
      <c r="F2" s="7">
        <v>2013</v>
      </c>
      <c r="G2" s="4"/>
    </row>
    <row r="3" spans="1:7" s="5" customFormat="1" x14ac:dyDescent="0.25">
      <c r="A3" s="5" t="s">
        <v>61</v>
      </c>
    </row>
    <row r="4" spans="1:7" s="4" customFormat="1" x14ac:dyDescent="0.25">
      <c r="A4" s="2" t="s">
        <v>7</v>
      </c>
      <c r="B4" s="137">
        <v>3.6</v>
      </c>
      <c r="C4" s="36">
        <v>3.1</v>
      </c>
      <c r="D4" s="36">
        <v>2.6120000000000001</v>
      </c>
      <c r="E4" s="36">
        <v>2.2040000000000002</v>
      </c>
      <c r="F4" s="36">
        <v>1.7709999999999999</v>
      </c>
    </row>
    <row r="5" spans="1:7" s="4" customFormat="1" x14ac:dyDescent="0.25">
      <c r="A5" s="4" t="s">
        <v>16</v>
      </c>
      <c r="B5" s="138" t="s">
        <v>29</v>
      </c>
      <c r="C5" s="36">
        <v>0</v>
      </c>
      <c r="D5" s="36">
        <v>0</v>
      </c>
      <c r="E5" s="36">
        <v>0</v>
      </c>
      <c r="F5" s="36">
        <v>0</v>
      </c>
    </row>
    <row r="6" spans="1:7" s="4" customFormat="1" x14ac:dyDescent="0.25">
      <c r="A6" s="4" t="s">
        <v>15</v>
      </c>
      <c r="B6" s="138">
        <v>1</v>
      </c>
      <c r="C6" s="36">
        <v>100</v>
      </c>
      <c r="D6" s="36">
        <v>100</v>
      </c>
      <c r="E6" s="36">
        <v>100</v>
      </c>
      <c r="F6" s="36">
        <v>100</v>
      </c>
    </row>
    <row r="7" spans="1:7" s="4" customFormat="1" x14ac:dyDescent="0.25">
      <c r="A7" s="4" t="s">
        <v>14</v>
      </c>
      <c r="B7" s="138" t="s">
        <v>29</v>
      </c>
      <c r="C7" s="36">
        <v>0</v>
      </c>
      <c r="D7" s="36">
        <v>0</v>
      </c>
      <c r="E7" s="36">
        <v>0</v>
      </c>
      <c r="F7" s="36">
        <v>0</v>
      </c>
    </row>
    <row r="8" spans="1:7" s="3" customFormat="1" x14ac:dyDescent="0.25">
      <c r="A8" s="3" t="s">
        <v>13</v>
      </c>
      <c r="B8" s="14"/>
      <c r="C8" s="14"/>
      <c r="D8" s="14"/>
      <c r="E8" s="14"/>
      <c r="F8" s="14"/>
    </row>
    <row r="9" spans="1:7" s="4" customFormat="1" x14ac:dyDescent="0.25">
      <c r="A9" s="2" t="s">
        <v>4</v>
      </c>
      <c r="B9" s="138">
        <v>0.17</v>
      </c>
      <c r="C9" s="156">
        <v>0.33</v>
      </c>
      <c r="D9" s="156">
        <v>0.31</v>
      </c>
      <c r="E9" s="156">
        <v>0.35</v>
      </c>
      <c r="F9" s="156">
        <v>0.34</v>
      </c>
    </row>
    <row r="10" spans="1:7" s="4" customFormat="1" x14ac:dyDescent="0.25">
      <c r="A10" s="2" t="s">
        <v>3</v>
      </c>
      <c r="B10" s="138">
        <v>0.48</v>
      </c>
      <c r="C10" s="156">
        <v>0.18</v>
      </c>
      <c r="D10" s="156">
        <v>0.23</v>
      </c>
      <c r="E10" s="156">
        <v>0.22</v>
      </c>
      <c r="F10" s="156">
        <v>0.22</v>
      </c>
    </row>
    <row r="11" spans="1:7" s="1" customFormat="1" x14ac:dyDescent="0.25">
      <c r="A11" s="4" t="s">
        <v>2</v>
      </c>
      <c r="B11" s="138" t="s">
        <v>56</v>
      </c>
      <c r="C11" s="159">
        <v>0</v>
      </c>
      <c r="D11" s="159">
        <v>0</v>
      </c>
      <c r="E11" s="159">
        <v>0</v>
      </c>
      <c r="F11" s="159">
        <v>0</v>
      </c>
      <c r="G11" s="4"/>
    </row>
    <row r="12" spans="1:7" s="1" customFormat="1" x14ac:dyDescent="0.25">
      <c r="A12" s="4" t="s">
        <v>1</v>
      </c>
      <c r="B12" s="138">
        <v>0.04</v>
      </c>
      <c r="C12" s="159">
        <v>0.23</v>
      </c>
      <c r="D12" s="159">
        <v>0.2</v>
      </c>
      <c r="E12" s="159">
        <v>0.17</v>
      </c>
      <c r="F12" s="159">
        <v>0.17</v>
      </c>
      <c r="G12" s="4"/>
    </row>
    <row r="13" spans="1:7" s="1" customFormat="1" x14ac:dyDescent="0.25">
      <c r="A13" s="4" t="s">
        <v>0</v>
      </c>
      <c r="B13" s="138" t="s">
        <v>102</v>
      </c>
      <c r="C13" s="159">
        <v>0.24</v>
      </c>
      <c r="D13" s="159">
        <v>0.26</v>
      </c>
      <c r="E13" s="159">
        <v>0.26</v>
      </c>
      <c r="F13" s="159">
        <v>0.27</v>
      </c>
      <c r="G13" s="4"/>
    </row>
    <row r="14" spans="1:7" s="1" customFormat="1" x14ac:dyDescent="0.25">
      <c r="A14" s="117" t="s">
        <v>12</v>
      </c>
      <c r="B14" s="138">
        <v>0.8</v>
      </c>
      <c r="C14" s="32"/>
      <c r="D14" s="32"/>
      <c r="E14" s="32"/>
      <c r="F14" s="32"/>
      <c r="G14" s="4"/>
    </row>
    <row r="15" spans="1:7" s="5" customFormat="1" x14ac:dyDescent="0.25">
      <c r="A15" s="5" t="s">
        <v>11</v>
      </c>
      <c r="B15" s="34"/>
      <c r="C15" s="34"/>
      <c r="D15" s="34"/>
      <c r="E15" s="34"/>
      <c r="F15" s="34"/>
    </row>
    <row r="16" spans="1:7" s="1" customFormat="1" x14ac:dyDescent="0.25">
      <c r="A16" s="4" t="s">
        <v>10</v>
      </c>
      <c r="B16" s="139">
        <v>744675</v>
      </c>
      <c r="C16" s="53">
        <v>738080</v>
      </c>
      <c r="D16" s="53">
        <v>725685</v>
      </c>
      <c r="E16" s="53">
        <v>721658</v>
      </c>
      <c r="F16" s="53">
        <v>708812</v>
      </c>
      <c r="G16" s="4"/>
    </row>
    <row r="17" spans="1:7" s="1" customFormat="1" x14ac:dyDescent="0.25">
      <c r="A17" s="4" t="s">
        <v>9</v>
      </c>
      <c r="B17" s="139">
        <v>37373</v>
      </c>
      <c r="C17" s="53">
        <v>32272</v>
      </c>
      <c r="D17" s="53">
        <v>22513</v>
      </c>
      <c r="E17" s="53">
        <v>19324</v>
      </c>
      <c r="F17" s="53">
        <v>16388</v>
      </c>
      <c r="G17" s="4"/>
    </row>
    <row r="18" spans="1:7" s="1" customFormat="1" x14ac:dyDescent="0.25">
      <c r="A18" s="4" t="s">
        <v>8</v>
      </c>
      <c r="B18" s="139">
        <v>22</v>
      </c>
      <c r="C18" s="53">
        <v>20</v>
      </c>
      <c r="D18" s="53">
        <v>20</v>
      </c>
      <c r="E18" s="53">
        <v>20</v>
      </c>
      <c r="F18" s="53">
        <v>23</v>
      </c>
      <c r="G18" s="4"/>
    </row>
    <row r="19" spans="1:7" s="1" customFormat="1" x14ac:dyDescent="0.25">
      <c r="A19" s="4"/>
      <c r="B19" s="32"/>
      <c r="C19" s="32"/>
      <c r="D19" s="32"/>
      <c r="E19" s="32"/>
      <c r="F19" s="32"/>
      <c r="G19" s="4"/>
    </row>
    <row r="20" spans="1:7" s="5" customFormat="1" x14ac:dyDescent="0.25">
      <c r="A20" s="3" t="s">
        <v>51</v>
      </c>
      <c r="B20" s="14"/>
      <c r="C20" s="34"/>
      <c r="D20" s="34"/>
      <c r="E20" s="34"/>
      <c r="F20" s="34"/>
    </row>
    <row r="21" spans="1:7" s="4" customFormat="1" x14ac:dyDescent="0.25">
      <c r="A21" s="4" t="s">
        <v>7</v>
      </c>
      <c r="B21" s="140" t="s">
        <v>29</v>
      </c>
      <c r="C21" s="140" t="s">
        <v>29</v>
      </c>
      <c r="D21" s="140" t="s">
        <v>29</v>
      </c>
      <c r="E21" s="140" t="s">
        <v>29</v>
      </c>
      <c r="F21" s="140" t="s">
        <v>29</v>
      </c>
    </row>
    <row r="22" spans="1:7" s="4" customFormat="1" x14ac:dyDescent="0.25">
      <c r="A22" s="4" t="s">
        <v>6</v>
      </c>
      <c r="B22" s="140" t="s">
        <v>29</v>
      </c>
      <c r="C22" s="140" t="s">
        <v>29</v>
      </c>
      <c r="D22" s="140" t="s">
        <v>29</v>
      </c>
      <c r="E22" s="140" t="s">
        <v>29</v>
      </c>
      <c r="F22" s="140" t="s">
        <v>29</v>
      </c>
    </row>
    <row r="23" spans="1:7" s="4" customFormat="1" x14ac:dyDescent="0.25">
      <c r="B23" s="15"/>
      <c r="C23" s="32"/>
      <c r="D23" s="32"/>
      <c r="E23" s="32"/>
      <c r="F23" s="32"/>
    </row>
    <row r="24" spans="1:7" s="5" customFormat="1" x14ac:dyDescent="0.25">
      <c r="A24" s="3" t="s">
        <v>52</v>
      </c>
      <c r="B24" s="14"/>
      <c r="C24" s="34"/>
      <c r="D24" s="34"/>
      <c r="E24" s="34"/>
      <c r="F24" s="34"/>
    </row>
    <row r="25" spans="1:7" s="4" customFormat="1" x14ac:dyDescent="0.25">
      <c r="A25" s="4" t="s">
        <v>7</v>
      </c>
      <c r="B25" s="140" t="s">
        <v>29</v>
      </c>
      <c r="C25" s="140" t="s">
        <v>29</v>
      </c>
      <c r="D25" s="140" t="s">
        <v>29</v>
      </c>
      <c r="E25" s="140" t="s">
        <v>29</v>
      </c>
      <c r="F25" s="140" t="s">
        <v>29</v>
      </c>
    </row>
    <row r="26" spans="1:7" s="4" customFormat="1" x14ac:dyDescent="0.25">
      <c r="A26" s="4" t="s">
        <v>6</v>
      </c>
      <c r="B26" s="140" t="s">
        <v>29</v>
      </c>
      <c r="C26" s="140" t="s">
        <v>29</v>
      </c>
      <c r="D26" s="140" t="s">
        <v>29</v>
      </c>
      <c r="E26" s="140" t="s">
        <v>29</v>
      </c>
      <c r="F26" s="140" t="s">
        <v>29</v>
      </c>
    </row>
    <row r="27" spans="1:7" s="4" customFormat="1" x14ac:dyDescent="0.25">
      <c r="B27" s="15"/>
      <c r="C27" s="32"/>
      <c r="D27" s="32"/>
      <c r="E27" s="32"/>
      <c r="F27" s="32"/>
    </row>
    <row r="28" spans="1:7" s="5" customFormat="1" x14ac:dyDescent="0.25">
      <c r="A28" s="3" t="s">
        <v>53</v>
      </c>
      <c r="B28" s="14"/>
      <c r="C28" s="34"/>
      <c r="D28" s="34"/>
      <c r="E28" s="34"/>
      <c r="F28" s="34"/>
    </row>
    <row r="29" spans="1:7" s="4" customFormat="1" x14ac:dyDescent="0.25">
      <c r="A29" s="4" t="s">
        <v>7</v>
      </c>
      <c r="B29" s="140">
        <v>0.2</v>
      </c>
      <c r="C29" s="36">
        <v>0.14199999999999999</v>
      </c>
      <c r="D29" s="36">
        <v>0.128</v>
      </c>
      <c r="E29" s="36">
        <v>0.11799999999999999</v>
      </c>
      <c r="F29" s="36">
        <v>0.105</v>
      </c>
    </row>
    <row r="30" spans="1:7" s="4" customFormat="1" x14ac:dyDescent="0.25">
      <c r="A30" s="4" t="s">
        <v>6</v>
      </c>
      <c r="B30" s="139">
        <v>44970</v>
      </c>
      <c r="C30" s="36">
        <v>44446</v>
      </c>
      <c r="D30" s="36">
        <v>44429</v>
      </c>
      <c r="E30" s="36">
        <v>44291</v>
      </c>
      <c r="F30" s="36">
        <v>44716</v>
      </c>
    </row>
    <row r="31" spans="1:7" x14ac:dyDescent="0.25">
      <c r="A31" s="3" t="s">
        <v>69</v>
      </c>
      <c r="B31" s="14"/>
      <c r="C31" s="32"/>
      <c r="D31" s="32"/>
      <c r="E31" s="32"/>
      <c r="F31" s="32"/>
    </row>
    <row r="32" spans="1:7" x14ac:dyDescent="0.25">
      <c r="A32" s="2" t="s">
        <v>4</v>
      </c>
      <c r="B32" s="138">
        <v>2.2499999999999999E-2</v>
      </c>
      <c r="C32" s="32"/>
      <c r="D32" s="32"/>
      <c r="E32" s="32"/>
      <c r="F32" s="32"/>
    </row>
    <row r="33" spans="1:6" x14ac:dyDescent="0.25">
      <c r="A33" s="2" t="s">
        <v>3</v>
      </c>
      <c r="B33" s="138">
        <v>9.35E-2</v>
      </c>
      <c r="C33" s="32"/>
      <c r="D33" s="32"/>
      <c r="E33" s="32"/>
      <c r="F33" s="32"/>
    </row>
    <row r="34" spans="1:6" x14ac:dyDescent="0.25">
      <c r="A34" s="4" t="s">
        <v>2</v>
      </c>
      <c r="B34" s="138" t="s">
        <v>55</v>
      </c>
      <c r="C34" s="32"/>
      <c r="D34" s="32"/>
      <c r="E34" s="32"/>
      <c r="F34" s="32"/>
    </row>
    <row r="35" spans="1:6" x14ac:dyDescent="0.25">
      <c r="A35" s="4" t="s">
        <v>1</v>
      </c>
      <c r="B35" s="138">
        <v>5.1999999999999998E-2</v>
      </c>
      <c r="C35" s="32"/>
      <c r="D35" s="32"/>
      <c r="E35" s="32"/>
      <c r="F35" s="32"/>
    </row>
    <row r="36" spans="1:6" x14ac:dyDescent="0.25">
      <c r="A36" s="4" t="s">
        <v>0</v>
      </c>
      <c r="B36" s="138" t="s">
        <v>103</v>
      </c>
      <c r="C36" s="32"/>
      <c r="D36" s="32"/>
      <c r="E36" s="32"/>
      <c r="F36" s="32"/>
    </row>
  </sheetData>
  <sheetProtection algorithmName="SHA-512" hashValue="X4GWzzQeYzBGd0vFCrCVNYXZX/mEBAMU6swEOAooPQ+vjs0vg9c2FVHq/2kdsFmkB2ZMo0sLeHHV+j9hVRt0YQ==" saltValue="EMeI91dkc5sK+fuHIfruiA==" spinCount="100000" sheet="1" objects="1" scenarios="1" selectLockedCells="1" selectUnlockedCells="1"/>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workbookViewId="0">
      <selection sqref="A1:P1048576"/>
    </sheetView>
  </sheetViews>
  <sheetFormatPr defaultColWidth="9.140625" defaultRowHeight="15" x14ac:dyDescent="0.25"/>
  <cols>
    <col min="1" max="1" width="74.28515625" style="4" customWidth="1"/>
    <col min="2" max="2" width="9.140625" style="121" bestFit="1" customWidth="1"/>
    <col min="3" max="7" width="9.140625" style="1"/>
  </cols>
  <sheetData>
    <row r="1" spans="1:7" s="1" customFormat="1" ht="28.5" x14ac:dyDescent="0.45">
      <c r="A1" s="8" t="s">
        <v>73</v>
      </c>
      <c r="B1" s="121"/>
    </row>
    <row r="2" spans="1:7" s="1" customFormat="1" x14ac:dyDescent="0.25">
      <c r="A2" s="5"/>
      <c r="B2" s="31">
        <v>2017</v>
      </c>
      <c r="C2" s="7">
        <v>2016</v>
      </c>
      <c r="D2" s="7">
        <v>2015</v>
      </c>
      <c r="E2" s="7">
        <v>2014</v>
      </c>
      <c r="F2" s="7">
        <v>2013</v>
      </c>
    </row>
    <row r="3" spans="1:7" s="5" customFormat="1" x14ac:dyDescent="0.25">
      <c r="A3" s="5" t="s">
        <v>61</v>
      </c>
      <c r="B3" s="30"/>
    </row>
    <row r="4" spans="1:7" s="4" customFormat="1" x14ac:dyDescent="0.25">
      <c r="A4" s="2" t="s">
        <v>7</v>
      </c>
      <c r="B4" s="174">
        <v>35796.483</v>
      </c>
      <c r="C4" s="225">
        <v>35430.885999999999</v>
      </c>
      <c r="D4" s="225">
        <v>35548.451000000001</v>
      </c>
      <c r="E4" s="225">
        <v>35262.112000000001</v>
      </c>
      <c r="F4" s="174">
        <v>33538.661999999997</v>
      </c>
      <c r="G4" s="32"/>
    </row>
    <row r="5" spans="1:7" s="4" customFormat="1" x14ac:dyDescent="0.25">
      <c r="A5" s="4" t="s">
        <v>16</v>
      </c>
      <c r="B5" s="143">
        <v>5.9925093632958804E-3</v>
      </c>
      <c r="C5" s="143">
        <v>6.7164179104477612E-3</v>
      </c>
      <c r="D5" s="205">
        <v>8.8430361090641122E-3</v>
      </c>
      <c r="E5" s="205">
        <v>9.5518001469507719E-3</v>
      </c>
      <c r="F5" s="143">
        <v>8.5898353614889053E-3</v>
      </c>
      <c r="G5" s="32"/>
    </row>
    <row r="6" spans="1:7" s="4" customFormat="1" x14ac:dyDescent="0.25">
      <c r="A6" s="4" t="s">
        <v>15</v>
      </c>
      <c r="B6" s="143">
        <v>0.70187265917602992</v>
      </c>
      <c r="C6" s="143">
        <v>0.70074626865671641</v>
      </c>
      <c r="D6" s="205">
        <v>0.69859985261606483</v>
      </c>
      <c r="E6" s="205">
        <v>0.69654665686994854</v>
      </c>
      <c r="F6" s="143">
        <v>0.70150322118826058</v>
      </c>
      <c r="G6" s="32"/>
    </row>
    <row r="7" spans="1:7" s="4" customFormat="1" x14ac:dyDescent="0.25">
      <c r="A7" s="4" t="s">
        <v>14</v>
      </c>
      <c r="B7" s="143">
        <v>0.29213483146067415</v>
      </c>
      <c r="C7" s="143">
        <v>0.29253731343283584</v>
      </c>
      <c r="D7" s="205">
        <v>0.29255711127487105</v>
      </c>
      <c r="E7" s="205">
        <v>0.29390154298310067</v>
      </c>
      <c r="F7" s="143">
        <v>0.28990694345025053</v>
      </c>
      <c r="G7" s="32"/>
    </row>
    <row r="8" spans="1:7" s="3" customFormat="1" x14ac:dyDescent="0.25">
      <c r="A8" s="3" t="s">
        <v>13</v>
      </c>
      <c r="B8" s="14"/>
      <c r="C8" s="14"/>
      <c r="D8" s="14"/>
      <c r="E8" s="14"/>
      <c r="F8" s="14"/>
      <c r="G8" s="14"/>
    </row>
    <row r="9" spans="1:7" s="4" customFormat="1" x14ac:dyDescent="0.25">
      <c r="A9" s="2" t="s">
        <v>4</v>
      </c>
      <c r="B9" s="175">
        <v>0.39658093948844381</v>
      </c>
      <c r="C9" s="206">
        <v>0.2722</v>
      </c>
      <c r="D9" s="206">
        <v>0.22439999999999999</v>
      </c>
      <c r="E9" s="206">
        <v>0.20039999999999999</v>
      </c>
      <c r="F9" s="175">
        <v>0.192</v>
      </c>
      <c r="G9" s="32"/>
    </row>
    <row r="10" spans="1:7" s="4" customFormat="1" x14ac:dyDescent="0.25">
      <c r="A10" s="2" t="s">
        <v>3</v>
      </c>
      <c r="B10" s="175">
        <v>0.33333677491821762</v>
      </c>
      <c r="C10" s="206">
        <v>0.54280000000000006</v>
      </c>
      <c r="D10" s="206">
        <v>0.57689999999999997</v>
      </c>
      <c r="E10" s="206">
        <v>0.59640000000000004</v>
      </c>
      <c r="F10" s="175">
        <v>0.60760000000000003</v>
      </c>
      <c r="G10" s="32"/>
    </row>
    <row r="11" spans="1:7" s="1" customFormat="1" x14ac:dyDescent="0.25">
      <c r="A11" s="4" t="s">
        <v>2</v>
      </c>
      <c r="B11" s="175">
        <v>5.3282937325467754E-3</v>
      </c>
      <c r="C11" s="206">
        <v>3.4000000000000002E-3</v>
      </c>
      <c r="D11" s="206">
        <v>4.0999999999999995E-3</v>
      </c>
      <c r="E11" s="206">
        <v>4.1999999999999997E-3</v>
      </c>
      <c r="F11" s="175">
        <v>4.7000000000000002E-3</v>
      </c>
      <c r="G11" s="52"/>
    </row>
    <row r="12" spans="1:7" s="1" customFormat="1" x14ac:dyDescent="0.25">
      <c r="A12" s="4" t="s">
        <v>1</v>
      </c>
      <c r="B12" s="175">
        <v>5.5972115719009764E-2</v>
      </c>
      <c r="C12" s="206">
        <v>8.6300000000000002E-2</v>
      </c>
      <c r="D12" s="206">
        <v>8.2899999999999988E-2</v>
      </c>
      <c r="E12" s="206">
        <v>8.8900000000000007E-2</v>
      </c>
      <c r="F12" s="175">
        <v>6.93E-2</v>
      </c>
      <c r="G12" s="52"/>
    </row>
    <row r="13" spans="1:7" s="1" customFormat="1" x14ac:dyDescent="0.25">
      <c r="A13" s="4" t="s">
        <v>0</v>
      </c>
      <c r="B13" s="175">
        <v>3.2416968338089373E-2</v>
      </c>
      <c r="C13" s="206">
        <v>2.8500000000000001E-2</v>
      </c>
      <c r="D13" s="206">
        <v>3.9300000000000002E-2</v>
      </c>
      <c r="E13" s="206">
        <v>2.6699999999999998E-2</v>
      </c>
      <c r="F13" s="175">
        <v>2.1999999999999999E-2</v>
      </c>
      <c r="G13" s="52"/>
    </row>
    <row r="14" spans="1:7" s="1" customFormat="1" x14ac:dyDescent="0.25">
      <c r="A14" s="117" t="s">
        <v>12</v>
      </c>
      <c r="B14" s="52"/>
      <c r="C14" s="52"/>
      <c r="D14" s="52"/>
      <c r="E14" s="52"/>
      <c r="F14" s="52"/>
      <c r="G14" s="52"/>
    </row>
    <row r="15" spans="1:7" s="5" customFormat="1" x14ac:dyDescent="0.25">
      <c r="A15" s="5" t="s">
        <v>11</v>
      </c>
      <c r="B15" s="34"/>
      <c r="C15" s="34"/>
      <c r="D15" s="34"/>
      <c r="E15" s="34"/>
      <c r="F15" s="34"/>
      <c r="G15" s="34"/>
    </row>
    <row r="16" spans="1:7" s="1" customFormat="1" x14ac:dyDescent="0.25">
      <c r="A16" s="4" t="s">
        <v>10</v>
      </c>
      <c r="B16" s="177" t="s">
        <v>115</v>
      </c>
      <c r="C16" s="176">
        <v>2035042</v>
      </c>
      <c r="D16" s="176">
        <v>2024227</v>
      </c>
      <c r="E16" s="176">
        <v>2051514</v>
      </c>
      <c r="F16" s="177">
        <v>2093177</v>
      </c>
      <c r="G16" s="52"/>
    </row>
    <row r="17" spans="1:7" s="1" customFormat="1" x14ac:dyDescent="0.25">
      <c r="A17" s="4" t="s">
        <v>9</v>
      </c>
      <c r="B17" s="177" t="s">
        <v>116</v>
      </c>
      <c r="C17" s="176">
        <v>97432</v>
      </c>
      <c r="D17" s="176">
        <v>82128</v>
      </c>
      <c r="E17" s="176">
        <v>81750</v>
      </c>
      <c r="F17" s="177">
        <v>77419</v>
      </c>
      <c r="G17" s="52"/>
    </row>
    <row r="18" spans="1:7" s="1" customFormat="1" x14ac:dyDescent="0.25">
      <c r="A18" s="4" t="s">
        <v>106</v>
      </c>
      <c r="B18" s="176">
        <v>1290</v>
      </c>
      <c r="C18" s="176">
        <v>1287</v>
      </c>
      <c r="D18" s="176">
        <v>1312</v>
      </c>
      <c r="E18" s="176">
        <v>1330</v>
      </c>
      <c r="F18" s="177">
        <v>1350</v>
      </c>
      <c r="G18" s="52"/>
    </row>
    <row r="19" spans="1:7" s="1" customFormat="1" x14ac:dyDescent="0.25">
      <c r="A19" s="4"/>
      <c r="B19" s="32"/>
      <c r="C19" s="52"/>
      <c r="D19" s="52"/>
      <c r="E19" s="52"/>
      <c r="F19" s="52"/>
      <c r="G19" s="52"/>
    </row>
    <row r="20" spans="1:7" s="5" customFormat="1" x14ac:dyDescent="0.25">
      <c r="A20" s="3" t="s">
        <v>51</v>
      </c>
      <c r="B20" s="14"/>
      <c r="C20" s="34"/>
      <c r="D20" s="34"/>
      <c r="E20" s="34"/>
      <c r="F20" s="34"/>
      <c r="G20" s="34"/>
    </row>
    <row r="21" spans="1:7" s="4" customFormat="1" x14ac:dyDescent="0.25">
      <c r="A21" s="4" t="s">
        <v>7</v>
      </c>
      <c r="B21" s="140"/>
      <c r="C21" s="176"/>
      <c r="D21" s="176"/>
      <c r="E21" s="176"/>
      <c r="F21" s="177"/>
      <c r="G21" s="32"/>
    </row>
    <row r="22" spans="1:7" s="4" customFormat="1" x14ac:dyDescent="0.25">
      <c r="A22" s="4" t="s">
        <v>6</v>
      </c>
      <c r="B22" s="139"/>
      <c r="C22" s="176"/>
      <c r="D22" s="176"/>
      <c r="E22" s="176"/>
      <c r="F22" s="177"/>
      <c r="G22" s="32"/>
    </row>
    <row r="23" spans="1:7" s="4" customFormat="1" x14ac:dyDescent="0.25">
      <c r="B23" s="15"/>
      <c r="C23" s="32"/>
      <c r="D23" s="32"/>
      <c r="E23" s="32"/>
      <c r="F23" s="32"/>
      <c r="G23" s="32"/>
    </row>
    <row r="24" spans="1:7" s="5" customFormat="1" x14ac:dyDescent="0.25">
      <c r="A24" s="3" t="s">
        <v>52</v>
      </c>
      <c r="B24" s="14"/>
      <c r="C24" s="34"/>
      <c r="D24" s="34"/>
      <c r="E24" s="34"/>
      <c r="F24" s="34"/>
      <c r="G24" s="34"/>
    </row>
    <row r="25" spans="1:7" s="4" customFormat="1" x14ac:dyDescent="0.25">
      <c r="A25" s="4" t="s">
        <v>7</v>
      </c>
      <c r="B25" s="140"/>
      <c r="C25" s="178"/>
      <c r="D25" s="176"/>
      <c r="E25" s="176"/>
      <c r="F25" s="177"/>
      <c r="G25" s="32"/>
    </row>
    <row r="26" spans="1:7" s="4" customFormat="1" x14ac:dyDescent="0.25">
      <c r="A26" s="4" t="s">
        <v>6</v>
      </c>
      <c r="B26" s="139"/>
      <c r="C26" s="178"/>
      <c r="D26" s="177"/>
      <c r="E26" s="176"/>
      <c r="F26" s="177"/>
      <c r="G26" s="32"/>
    </row>
    <row r="27" spans="1:7" s="4" customFormat="1" x14ac:dyDescent="0.25">
      <c r="B27" s="15"/>
      <c r="C27" s="32"/>
      <c r="D27" s="32"/>
      <c r="E27" s="32"/>
      <c r="F27" s="32"/>
      <c r="G27" s="32"/>
    </row>
    <row r="28" spans="1:7" s="5" customFormat="1" x14ac:dyDescent="0.25">
      <c r="A28" s="3" t="s">
        <v>53</v>
      </c>
      <c r="B28" s="14"/>
      <c r="C28" s="34"/>
      <c r="D28" s="34"/>
      <c r="E28" s="34"/>
      <c r="F28" s="34"/>
      <c r="G28" s="34"/>
    </row>
    <row r="29" spans="1:7" s="4" customFormat="1" x14ac:dyDescent="0.25">
      <c r="A29" s="4" t="s">
        <v>7</v>
      </c>
      <c r="B29" s="224">
        <v>74.377832999999995</v>
      </c>
      <c r="C29" s="179">
        <v>70.487404999999995</v>
      </c>
      <c r="D29" s="179">
        <v>68.011510999999999</v>
      </c>
      <c r="E29" s="179">
        <v>64.254368999999997</v>
      </c>
      <c r="F29" s="180">
        <v>57.990876</v>
      </c>
      <c r="G29" s="32"/>
    </row>
    <row r="30" spans="1:7" s="4" customFormat="1" x14ac:dyDescent="0.25">
      <c r="A30" s="4" t="s">
        <v>6</v>
      </c>
      <c r="B30" s="176">
        <v>7633830</v>
      </c>
      <c r="C30" s="176">
        <v>7827397</v>
      </c>
      <c r="D30" s="176">
        <v>7876399</v>
      </c>
      <c r="E30" s="176">
        <v>7850350</v>
      </c>
      <c r="F30" s="177">
        <v>7870722</v>
      </c>
      <c r="G30" s="32"/>
    </row>
    <row r="31" spans="1:7" x14ac:dyDescent="0.25">
      <c r="A31" s="3" t="s">
        <v>69</v>
      </c>
      <c r="B31" s="14"/>
      <c r="C31" s="52"/>
      <c r="D31" s="52"/>
      <c r="E31" s="52"/>
      <c r="F31" s="52"/>
      <c r="G31" s="52"/>
    </row>
    <row r="32" spans="1:7" x14ac:dyDescent="0.25">
      <c r="A32" s="2" t="s">
        <v>4</v>
      </c>
      <c r="B32" s="175">
        <v>0.29857899425382922</v>
      </c>
      <c r="C32" s="52"/>
      <c r="D32" s="52"/>
      <c r="E32" s="52"/>
      <c r="F32" s="52"/>
      <c r="G32" s="52"/>
    </row>
    <row r="33" spans="1:7" x14ac:dyDescent="0.25">
      <c r="A33" s="2" t="s">
        <v>3</v>
      </c>
      <c r="B33" s="175">
        <v>0.56242041509970975</v>
      </c>
      <c r="C33" s="52"/>
      <c r="D33" s="52"/>
      <c r="E33" s="52"/>
      <c r="F33" s="52"/>
      <c r="G33" s="52"/>
    </row>
    <row r="34" spans="1:7" x14ac:dyDescent="0.25">
      <c r="A34" s="4" t="s">
        <v>2</v>
      </c>
      <c r="B34" s="175">
        <v>2.3267588111305884E-3</v>
      </c>
      <c r="C34" s="52"/>
      <c r="D34" s="52"/>
      <c r="E34" s="52"/>
      <c r="F34" s="52"/>
      <c r="G34" s="52"/>
    </row>
    <row r="35" spans="1:7" x14ac:dyDescent="0.25">
      <c r="A35" s="4" t="s">
        <v>1</v>
      </c>
      <c r="B35" s="175">
        <v>9.7560257572100476E-2</v>
      </c>
      <c r="C35" s="52"/>
      <c r="D35" s="52"/>
      <c r="E35" s="52"/>
      <c r="F35" s="52"/>
      <c r="G35" s="52"/>
    </row>
    <row r="36" spans="1:7" x14ac:dyDescent="0.25">
      <c r="A36" s="4" t="s">
        <v>0</v>
      </c>
      <c r="B36" s="175">
        <v>3.8350644023030359E-2</v>
      </c>
      <c r="C36" s="52"/>
      <c r="D36" s="52"/>
      <c r="E36" s="52"/>
      <c r="F36" s="52"/>
      <c r="G36" s="52"/>
    </row>
    <row r="37" spans="1:7" x14ac:dyDescent="0.25">
      <c r="B37" s="32"/>
      <c r="C37" s="52"/>
      <c r="D37" s="52"/>
      <c r="E37" s="52"/>
      <c r="F37" s="52"/>
      <c r="G37" s="52"/>
    </row>
    <row r="38" spans="1:7" x14ac:dyDescent="0.25">
      <c r="B38" s="32"/>
      <c r="C38" s="52"/>
      <c r="D38" s="52"/>
      <c r="E38" s="52"/>
      <c r="F38" s="52"/>
      <c r="G38" s="52"/>
    </row>
    <row r="39" spans="1:7" x14ac:dyDescent="0.25">
      <c r="B39" s="32"/>
      <c r="C39" s="52"/>
      <c r="D39" s="52"/>
      <c r="E39" s="52"/>
      <c r="F39" s="52"/>
      <c r="G39" s="52"/>
    </row>
  </sheetData>
  <sheetProtection algorithmName="SHA-512" hashValue="Z8dF8MwS5X6uyZByjnfyRpk3bMC6RxppQttZhVfzI5NqrskG8h46JfUp+fqgmkuZmPI88KXsPeQ0KIN/1JCFog==" saltValue="q2GHGlVdUETd6BE8/Bakbg==" spinCount="100000" sheet="1" objects="1" scenarios="1" selectLockedCells="1" selectUnlockedCells="1"/>
  <pageMargins left="0.7" right="0.7" top="0.75" bottom="0.75" header="0.3" footer="0.3"/>
  <pageSetup paperSize="9" scale="76" orientation="portrait" r:id="rId1"/>
  <ignoredErrors>
    <ignoredError sqref="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workbookViewId="0">
      <selection sqref="A1:N1048576"/>
    </sheetView>
  </sheetViews>
  <sheetFormatPr defaultColWidth="9.140625" defaultRowHeight="15" x14ac:dyDescent="0.25"/>
  <cols>
    <col min="1" max="1" width="76.42578125" style="118" bestFit="1" customWidth="1"/>
    <col min="2" max="4" width="9.28515625" style="4" customWidth="1"/>
    <col min="5" max="7" width="9.140625" style="4"/>
  </cols>
  <sheetData>
    <row r="1" spans="1:7" ht="28.5" x14ac:dyDescent="0.45">
      <c r="A1" s="8" t="s">
        <v>72</v>
      </c>
    </row>
    <row r="2" spans="1:7" x14ac:dyDescent="0.25">
      <c r="A2" s="5"/>
      <c r="B2" s="31">
        <v>2017</v>
      </c>
      <c r="C2" s="7">
        <v>2016</v>
      </c>
      <c r="D2" s="7">
        <v>2015</v>
      </c>
    </row>
    <row r="3" spans="1:7" x14ac:dyDescent="0.25">
      <c r="A3" s="5" t="s">
        <v>50</v>
      </c>
      <c r="B3" s="5"/>
      <c r="C3" s="5"/>
      <c r="D3" s="5"/>
    </row>
    <row r="4" spans="1:7" x14ac:dyDescent="0.25">
      <c r="A4" s="2" t="s">
        <v>7</v>
      </c>
      <c r="B4" s="41">
        <v>39.19</v>
      </c>
      <c r="C4" s="41">
        <v>40.665999999999997</v>
      </c>
      <c r="D4" s="41">
        <v>39.954999999999998</v>
      </c>
    </row>
    <row r="5" spans="1:7" x14ac:dyDescent="0.25">
      <c r="A5" s="4" t="s">
        <v>16</v>
      </c>
      <c r="B5" s="36"/>
      <c r="C5" s="36"/>
      <c r="D5" s="36"/>
    </row>
    <row r="6" spans="1:7" x14ac:dyDescent="0.25">
      <c r="A6" s="4" t="s">
        <v>15</v>
      </c>
      <c r="B6" s="36"/>
      <c r="C6" s="36"/>
      <c r="D6" s="36"/>
    </row>
    <row r="7" spans="1:7" x14ac:dyDescent="0.25">
      <c r="A7" s="4" t="s">
        <v>14</v>
      </c>
      <c r="B7" s="36"/>
      <c r="C7" s="36"/>
      <c r="D7" s="36"/>
    </row>
    <row r="8" spans="1:7" x14ac:dyDescent="0.25">
      <c r="A8" s="3" t="s">
        <v>13</v>
      </c>
      <c r="B8" s="14"/>
      <c r="C8" s="14"/>
      <c r="D8" s="14"/>
    </row>
    <row r="9" spans="1:7" x14ac:dyDescent="0.25">
      <c r="A9" s="2" t="s">
        <v>4</v>
      </c>
      <c r="B9" s="175">
        <v>0.2077</v>
      </c>
      <c r="C9" s="37">
        <v>0.09</v>
      </c>
      <c r="D9" s="37">
        <v>8.5199999999999998E-2</v>
      </c>
    </row>
    <row r="10" spans="1:7" x14ac:dyDescent="0.25">
      <c r="A10" s="2" t="s">
        <v>3</v>
      </c>
      <c r="B10" s="175">
        <v>0.67900000000000005</v>
      </c>
      <c r="C10" s="37">
        <v>0.70150000000000001</v>
      </c>
      <c r="D10" s="37">
        <v>0.69340000000000002</v>
      </c>
    </row>
    <row r="11" spans="1:7" x14ac:dyDescent="0.25">
      <c r="A11" s="4" t="s">
        <v>2</v>
      </c>
      <c r="B11" s="175">
        <v>9.4200000000000006E-2</v>
      </c>
      <c r="C11" s="37">
        <v>9.9699999999999997E-2</v>
      </c>
      <c r="D11" s="37">
        <v>9.8900000000000002E-2</v>
      </c>
    </row>
    <row r="12" spans="1:7" x14ac:dyDescent="0.25">
      <c r="A12" s="4" t="s">
        <v>1</v>
      </c>
      <c r="B12" s="175">
        <v>1.9099999999999999E-2</v>
      </c>
      <c r="C12" s="38"/>
      <c r="D12" s="38"/>
    </row>
    <row r="13" spans="1:7" x14ac:dyDescent="0.25">
      <c r="A13" s="4" t="s">
        <v>0</v>
      </c>
      <c r="B13" s="37"/>
      <c r="C13" s="37">
        <v>0.1225</v>
      </c>
      <c r="D13" s="37">
        <v>0.10879999999999999</v>
      </c>
    </row>
    <row r="14" spans="1:7" s="1" customFormat="1" x14ac:dyDescent="0.25">
      <c r="A14" s="117" t="s">
        <v>12</v>
      </c>
      <c r="B14" s="138"/>
      <c r="C14" s="52"/>
      <c r="D14" s="52"/>
      <c r="E14" s="52"/>
      <c r="F14" s="52"/>
      <c r="G14" s="52"/>
    </row>
    <row r="15" spans="1:7" x14ac:dyDescent="0.25">
      <c r="A15" s="5" t="s">
        <v>11</v>
      </c>
      <c r="B15" s="181"/>
      <c r="C15" s="181"/>
      <c r="D15" s="181"/>
    </row>
    <row r="16" spans="1:7" x14ac:dyDescent="0.25">
      <c r="A16" s="4" t="s">
        <v>10</v>
      </c>
      <c r="B16" s="36"/>
      <c r="C16" s="36">
        <v>2560000</v>
      </c>
      <c r="D16" s="36">
        <v>2536000</v>
      </c>
    </row>
    <row r="17" spans="1:4" x14ac:dyDescent="0.25">
      <c r="A17" s="4" t="s">
        <v>9</v>
      </c>
      <c r="B17" s="36"/>
      <c r="C17" s="36"/>
      <c r="D17" s="36"/>
    </row>
    <row r="18" spans="1:4" x14ac:dyDescent="0.25">
      <c r="A18" s="4" t="s">
        <v>8</v>
      </c>
      <c r="B18" s="36"/>
      <c r="C18" s="36">
        <v>286</v>
      </c>
      <c r="D18" s="36">
        <v>371</v>
      </c>
    </row>
    <row r="19" spans="1:4" x14ac:dyDescent="0.25">
      <c r="A19" s="4"/>
      <c r="B19" s="32"/>
      <c r="C19" s="32"/>
      <c r="D19" s="32"/>
    </row>
    <row r="20" spans="1:4" x14ac:dyDescent="0.25">
      <c r="A20" s="3" t="s">
        <v>51</v>
      </c>
      <c r="B20" s="14"/>
      <c r="C20" s="14"/>
      <c r="D20" s="14"/>
    </row>
    <row r="21" spans="1:4" x14ac:dyDescent="0.25">
      <c r="A21" s="4" t="s">
        <v>7</v>
      </c>
      <c r="B21" s="182">
        <v>45.152877928000002</v>
      </c>
      <c r="C21" s="41"/>
      <c r="D21" s="41"/>
    </row>
    <row r="22" spans="1:4" x14ac:dyDescent="0.25">
      <c r="A22" s="4" t="s">
        <v>6</v>
      </c>
      <c r="B22" s="177">
        <v>2500000</v>
      </c>
      <c r="C22" s="36"/>
      <c r="D22" s="36"/>
    </row>
    <row r="23" spans="1:4" x14ac:dyDescent="0.25">
      <c r="A23" s="4"/>
      <c r="B23" s="15"/>
      <c r="C23" s="15"/>
      <c r="D23" s="15"/>
    </row>
    <row r="24" spans="1:4" x14ac:dyDescent="0.25">
      <c r="A24" s="3" t="s">
        <v>52</v>
      </c>
      <c r="B24" s="14"/>
      <c r="C24" s="14"/>
      <c r="D24" s="14"/>
    </row>
    <row r="25" spans="1:4" x14ac:dyDescent="0.25">
      <c r="A25" s="4" t="s">
        <v>7</v>
      </c>
      <c r="B25" s="36"/>
      <c r="C25" s="36"/>
      <c r="D25" s="36"/>
    </row>
    <row r="26" spans="1:4" x14ac:dyDescent="0.25">
      <c r="A26" s="4" t="s">
        <v>6</v>
      </c>
      <c r="B26" s="36"/>
      <c r="C26" s="36"/>
      <c r="D26" s="36"/>
    </row>
    <row r="27" spans="1:4" x14ac:dyDescent="0.25">
      <c r="A27" s="4"/>
      <c r="B27" s="15"/>
      <c r="C27" s="15"/>
      <c r="D27" s="15"/>
    </row>
    <row r="28" spans="1:4" x14ac:dyDescent="0.25">
      <c r="A28" s="3" t="s">
        <v>53</v>
      </c>
      <c r="B28" s="14"/>
      <c r="C28" s="14"/>
      <c r="D28" s="14"/>
    </row>
    <row r="29" spans="1:4" s="4" customFormat="1" x14ac:dyDescent="0.25">
      <c r="A29" s="4" t="s">
        <v>7</v>
      </c>
      <c r="B29" s="182">
        <v>41.2335256191</v>
      </c>
      <c r="C29" s="32"/>
      <c r="D29" s="32"/>
    </row>
    <row r="30" spans="1:4" s="4" customFormat="1" x14ac:dyDescent="0.25">
      <c r="A30" s="4" t="s">
        <v>6</v>
      </c>
      <c r="B30" s="139"/>
      <c r="C30" s="32"/>
      <c r="D30" s="32"/>
    </row>
    <row r="31" spans="1:4" x14ac:dyDescent="0.25">
      <c r="A31" s="3" t="s">
        <v>5</v>
      </c>
      <c r="B31" s="14"/>
      <c r="C31" s="32"/>
      <c r="D31" s="32"/>
    </row>
    <row r="32" spans="1:4" x14ac:dyDescent="0.25">
      <c r="A32" s="2" t="s">
        <v>4</v>
      </c>
      <c r="B32" s="175">
        <v>4.1500000000000002E-2</v>
      </c>
      <c r="C32" s="32"/>
      <c r="D32" s="32"/>
    </row>
    <row r="33" spans="1:4" x14ac:dyDescent="0.25">
      <c r="A33" s="2" t="s">
        <v>3</v>
      </c>
      <c r="B33" s="175">
        <v>0.1358</v>
      </c>
      <c r="C33" s="32"/>
      <c r="D33" s="32"/>
    </row>
    <row r="34" spans="1:4" x14ac:dyDescent="0.25">
      <c r="A34" s="1" t="s">
        <v>2</v>
      </c>
      <c r="B34" s="175">
        <v>1.8800000000000001E-2</v>
      </c>
      <c r="C34" s="32"/>
      <c r="D34" s="32"/>
    </row>
    <row r="35" spans="1:4" x14ac:dyDescent="0.25">
      <c r="A35" s="1" t="s">
        <v>1</v>
      </c>
      <c r="B35" s="175">
        <v>3.8E-3</v>
      </c>
      <c r="C35" s="32"/>
      <c r="D35" s="32"/>
    </row>
    <row r="36" spans="1:4" x14ac:dyDescent="0.25">
      <c r="A36" s="1" t="s">
        <v>0</v>
      </c>
      <c r="B36" s="175"/>
      <c r="C36" s="32"/>
      <c r="D36" s="32"/>
    </row>
  </sheetData>
  <sheetProtection algorithmName="SHA-512" hashValue="Mpof8O21HoLoBB8D+H7ohGD3c12wmBSmYBumWGg5G36Ax5B89UcIyQy0IS1L4SQLB6sMMIfpPMP072CgmTu39g==" saltValue="a8nKLkV2jRX3rcXyVKTkL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Total</vt:lpstr>
      <vt:lpstr>AT</vt:lpstr>
      <vt:lpstr>BE</vt:lpstr>
      <vt:lpstr>BG</vt:lpstr>
      <vt:lpstr>CH</vt:lpstr>
      <vt:lpstr>DE</vt:lpstr>
      <vt:lpstr>EE</vt:lpstr>
      <vt:lpstr>ES (INVERCO)</vt:lpstr>
      <vt:lpstr>ES (CNEPS)</vt:lpstr>
      <vt:lpstr>FI</vt:lpstr>
      <vt:lpstr>FR</vt:lpstr>
      <vt:lpstr>HR</vt:lpstr>
      <vt:lpstr>HU</vt:lpstr>
      <vt:lpstr>IE</vt:lpstr>
      <vt:lpstr>IS</vt:lpstr>
      <vt:lpstr>IT</vt:lpstr>
      <vt:lpstr>LU</vt:lpstr>
      <vt:lpstr>NL</vt:lpstr>
      <vt:lpstr>NO</vt:lpstr>
      <vt:lpstr>PT</vt:lpstr>
      <vt:lpstr>RO</vt:lpstr>
      <vt:lpstr>SE (SPFA)</vt:lpstr>
      <vt:lpstr>SE (TPF)</vt:lpstr>
      <vt:lpstr>UK</vt:lpstr>
      <vt:lpstr>AT!Print_Area</vt:lpstr>
      <vt:lpstr>BE!Print_Area</vt:lpstr>
      <vt:lpstr>BG!Print_Area</vt:lpstr>
      <vt:lpstr>CH!Print_Area</vt:lpstr>
      <vt:lpstr>EE!Print_Area</vt:lpstr>
      <vt:lpstr>'ES (INVERCO)'!Print_Area</vt:lpstr>
      <vt:lpstr>FI!Print_Area</vt:lpstr>
      <vt:lpstr>FR!Print_Area</vt:lpstr>
      <vt:lpstr>HR!Print_Area</vt:lpstr>
      <vt:lpstr>HU!Print_Area</vt:lpstr>
      <vt:lpstr>IE!Print_Area</vt:lpstr>
      <vt:lpstr>IS!Print_Area</vt:lpstr>
      <vt:lpstr>IT!Print_Area</vt:lpstr>
      <vt:lpstr>LU!Print_Area</vt:lpstr>
      <vt:lpstr>NL!Print_Area</vt:lpstr>
      <vt:lpstr>NO!Print_Area</vt:lpstr>
      <vt:lpstr>PT!Print_Area</vt:lpstr>
      <vt:lpstr>RO!Print_Area</vt:lpstr>
      <vt:lpstr>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2019-02-18T08:18:55Z</dcterms:modified>
</cp:coreProperties>
</file>